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https://unisyscorp-my.sharepoint.com/personal/mark_santos_unisys_com/Documents/SEC/2021/Q3/IR Marketing/"/>
    </mc:Choice>
  </mc:AlternateContent>
  <bookViews>
    <workbookView xWindow="0" yWindow="0" windowWidth="23040" windowHeight="9340" tabRatio="692"/>
  </bookViews>
  <sheets>
    <sheet name="Income Statement" sheetId="2" r:id="rId1"/>
    <sheet name="Segment Results" sheetId="3" r:id="rId2"/>
    <sheet name="Balance Sheets" sheetId="4" r:id="rId3"/>
    <sheet name="Cash Flows" sheetId="5" r:id="rId4"/>
    <sheet name="EPS" sheetId="6" r:id="rId5"/>
    <sheet name="Free Cash Flow" sheetId="7" r:id="rId6"/>
    <sheet name="EBITDA" sheetId="8" r:id="rId7"/>
    <sheet name="Operating Profit" sheetId="9" r:id="rId8"/>
  </sheets>
  <definedNames>
    <definedName name="_xlnm.Print_Area" localSheetId="3">'Cash Flows'!$A$1:$E$54</definedName>
  </definedNames>
  <calcPr calcId="162913"/>
</workbook>
</file>

<file path=xl/calcChain.xml><?xml version="1.0" encoding="utf-8"?>
<calcChain xmlns="http://schemas.openxmlformats.org/spreadsheetml/2006/main">
  <c r="J14" i="9" l="1"/>
  <c r="H14" i="9"/>
  <c r="F14" i="9"/>
  <c r="D14" i="9"/>
  <c r="J17" i="8"/>
  <c r="J23" i="8" s="1"/>
  <c r="H17" i="8"/>
  <c r="H23" i="8" s="1"/>
  <c r="J15" i="7"/>
  <c r="J19" i="7" s="1"/>
  <c r="H15" i="7"/>
  <c r="H19" i="7" s="1"/>
  <c r="J35" i="6"/>
  <c r="J36" i="6" s="1"/>
  <c r="H35" i="6"/>
  <c r="H36" i="6" s="1"/>
  <c r="J29" i="6"/>
  <c r="J40" i="6" s="1"/>
  <c r="H29" i="6"/>
  <c r="H40" i="6" s="1"/>
  <c r="J23" i="6"/>
  <c r="J39" i="6" s="1"/>
  <c r="H23" i="6"/>
  <c r="H39" i="6" s="1"/>
  <c r="J17" i="6"/>
  <c r="J19" i="6" s="1"/>
  <c r="H17" i="6"/>
  <c r="H19" i="6" s="1"/>
  <c r="J13" i="6"/>
  <c r="H13" i="6"/>
  <c r="E49" i="5"/>
  <c r="E42" i="5"/>
  <c r="C42" i="5"/>
  <c r="E32" i="5"/>
  <c r="C32" i="5"/>
  <c r="K29" i="3"/>
  <c r="I29" i="3"/>
  <c r="G29" i="3"/>
  <c r="E29" i="3"/>
  <c r="C28" i="3"/>
  <c r="C27" i="3"/>
  <c r="C29" i="3" s="1"/>
  <c r="K23" i="3"/>
  <c r="I23" i="3"/>
  <c r="G23" i="3"/>
  <c r="E23" i="3"/>
  <c r="C22" i="3"/>
  <c r="C21" i="3"/>
  <c r="I39" i="2"/>
  <c r="G39" i="2"/>
  <c r="I35" i="2"/>
  <c r="G35" i="2"/>
  <c r="I16" i="2"/>
  <c r="I19" i="2" s="1"/>
  <c r="G16" i="2"/>
  <c r="G19" i="2" s="1"/>
  <c r="I11" i="2"/>
  <c r="G11" i="2"/>
  <c r="J41" i="6" l="1"/>
  <c r="C23" i="3"/>
  <c r="H41" i="6"/>
  <c r="I20" i="2"/>
  <c r="I23" i="2" s="1"/>
  <c r="I25" i="2" s="1"/>
  <c r="I27" i="2" s="1"/>
  <c r="I29" i="2" s="1"/>
  <c r="G20" i="2"/>
  <c r="G23" i="2" s="1"/>
  <c r="G25" i="2" s="1"/>
  <c r="G27" i="2" s="1"/>
  <c r="G29" i="2" s="1"/>
  <c r="C49" i="5"/>
  <c r="K16" i="3"/>
  <c r="C15" i="3"/>
  <c r="C14" i="3"/>
  <c r="K10" i="3"/>
  <c r="C9" i="3"/>
  <c r="C8" i="3"/>
  <c r="F17" i="8" l="1"/>
  <c r="F23" i="8" s="1"/>
  <c r="D17" i="8"/>
  <c r="D23" i="8" s="1"/>
  <c r="F15" i="7"/>
  <c r="F19" i="7" s="1"/>
  <c r="D15" i="7"/>
  <c r="D19" i="7" s="1"/>
  <c r="F35" i="6"/>
  <c r="F36" i="6" s="1"/>
  <c r="D35" i="6"/>
  <c r="D36" i="6" s="1"/>
  <c r="F29" i="6"/>
  <c r="F40" i="6" s="1"/>
  <c r="D29" i="6"/>
  <c r="D40" i="6" s="1"/>
  <c r="F23" i="6"/>
  <c r="F39" i="6" s="1"/>
  <c r="D23" i="6"/>
  <c r="D39" i="6" s="1"/>
  <c r="F17" i="6"/>
  <c r="F19" i="6" s="1"/>
  <c r="D17" i="6"/>
  <c r="D19" i="6" s="1"/>
  <c r="F13" i="6"/>
  <c r="D13" i="6"/>
  <c r="D45" i="4"/>
  <c r="B45" i="4"/>
  <c r="D36" i="4"/>
  <c r="B36" i="4"/>
  <c r="D17" i="4"/>
  <c r="B17" i="4"/>
  <c r="D14" i="4"/>
  <c r="B14" i="4"/>
  <c r="B28" i="4" s="1"/>
  <c r="I16" i="3"/>
  <c r="G16" i="3"/>
  <c r="E16" i="3"/>
  <c r="C16" i="3"/>
  <c r="I10" i="3"/>
  <c r="G10" i="3"/>
  <c r="E10" i="3"/>
  <c r="C10" i="3"/>
  <c r="E39" i="2"/>
  <c r="C39" i="2"/>
  <c r="E35" i="2"/>
  <c r="C35" i="2"/>
  <c r="E16" i="2"/>
  <c r="E19" i="2" s="1"/>
  <c r="C16" i="2"/>
  <c r="C19" i="2" s="1"/>
  <c r="E11" i="2"/>
  <c r="C11" i="2"/>
  <c r="D41" i="6" l="1"/>
  <c r="F41" i="6"/>
  <c r="E51" i="5"/>
  <c r="E53" i="5" s="1"/>
  <c r="C51" i="5"/>
  <c r="B46" i="4"/>
  <c r="D46" i="4"/>
  <c r="D28" i="4"/>
  <c r="E20" i="2"/>
  <c r="E23" i="2" s="1"/>
  <c r="E25" i="2" s="1"/>
  <c r="E27" i="2" s="1"/>
  <c r="E29" i="2" s="1"/>
  <c r="C20" i="2"/>
  <c r="C23" i="2" s="1"/>
  <c r="C25" i="2" s="1"/>
  <c r="C27" i="2" s="1"/>
  <c r="C29" i="2" s="1"/>
  <c r="C53" i="5" l="1"/>
</calcChain>
</file>

<file path=xl/sharedStrings.xml><?xml version="1.0" encoding="utf-8"?>
<sst xmlns="http://schemas.openxmlformats.org/spreadsheetml/2006/main" count="267" uniqueCount="191">
  <si>
    <t>UNISYS CORPORATION</t>
  </si>
  <si>
    <t>(Unaudited)</t>
  </si>
  <si>
    <t>(Millions, except per share data)</t>
  </si>
  <si>
    <t>Revenue</t>
  </si>
  <si>
    <t>Services</t>
  </si>
  <si>
    <t>Technology</t>
  </si>
  <si>
    <t>Costs and expenses</t>
  </si>
  <si>
    <t>Cost of revenue:</t>
  </si>
  <si>
    <t>Selling, general and administrative</t>
  </si>
  <si>
    <t>Research and development</t>
  </si>
  <si>
    <t>Interest expense</t>
  </si>
  <si>
    <t>Earnings (loss) per share attributable to Unisys Corporation</t>
  </si>
  <si>
    <t>Basic</t>
  </si>
  <si>
    <t>Continuing Operations</t>
  </si>
  <si>
    <t>Total</t>
  </si>
  <si>
    <t>Diluted</t>
  </si>
  <si>
    <t>SEGMENT RESULTS</t>
  </si>
  <si>
    <t>(Millions)</t>
  </si>
  <si>
    <t>Customer revenue</t>
  </si>
  <si>
    <t>Intersegment</t>
  </si>
  <si>
    <t>Total revenue</t>
  </si>
  <si>
    <t>Gross profit percent</t>
  </si>
  <si>
    <t>CONSOLIDATED BALANCE SHEETS</t>
  </si>
  <si>
    <t>Assets</t>
  </si>
  <si>
    <t>Cash and cash equivalents</t>
  </si>
  <si>
    <t>Accounts receivable, net</t>
  </si>
  <si>
    <t>Contract assets</t>
  </si>
  <si>
    <t>Inventories</t>
  </si>
  <si>
    <t>Prepaid expenses and other current assets</t>
  </si>
  <si>
    <t>Total current assets</t>
  </si>
  <si>
    <t>Properties</t>
  </si>
  <si>
    <t>Less-accumulated depreciation and amortization</t>
  </si>
  <si>
    <t>Properties, net</t>
  </si>
  <si>
    <t>Outsourcing assets, net</t>
  </si>
  <si>
    <t>Marketable software, net</t>
  </si>
  <si>
    <t>Operating lease right-of-use assets</t>
  </si>
  <si>
    <t>Prepaid postretirement assets</t>
  </si>
  <si>
    <t>Deferred income taxes</t>
  </si>
  <si>
    <t>Goodwill</t>
  </si>
  <si>
    <t>Restricted cash</t>
  </si>
  <si>
    <t>Other long-term assets</t>
  </si>
  <si>
    <t>Total assets</t>
  </si>
  <si>
    <t>Liabilities and deficit</t>
  </si>
  <si>
    <t>Current liabilities:</t>
  </si>
  <si>
    <t>Current maturities of long-term-debt</t>
  </si>
  <si>
    <t>Accounts payable</t>
  </si>
  <si>
    <t>Deferred revenue</t>
  </si>
  <si>
    <t>Other accrued liabilities</t>
  </si>
  <si>
    <t>Total current liabilities</t>
  </si>
  <si>
    <t>Long-term debt</t>
  </si>
  <si>
    <t>Long-term postretirement liabilities</t>
  </si>
  <si>
    <t>Long-term deferred revenue</t>
  </si>
  <si>
    <t>Long-term operating lease liabilities</t>
  </si>
  <si>
    <t>Other long-term liabilities</t>
  </si>
  <si>
    <t>Commitments and contingencies</t>
  </si>
  <si>
    <t>Total Unisys Corporation stockholders’ deficit</t>
  </si>
  <si>
    <t>Noncontrolling interests</t>
  </si>
  <si>
    <t>Total deficit</t>
  </si>
  <si>
    <t>Total liabilities and deficit</t>
  </si>
  <si>
    <t>CONSOLIDATED STATEMENTS OF CASH FLOWS</t>
  </si>
  <si>
    <t>Cash flows from operating activities</t>
  </si>
  <si>
    <t>Consolidated net loss from continuing operations</t>
  </si>
  <si>
    <t>Income from discontinued operations, net of tax</t>
  </si>
  <si>
    <t>Gain on sale of U.S. Federal business</t>
  </si>
  <si>
    <t>Non-cash interest expense</t>
  </si>
  <si>
    <t>Employee stock compensation</t>
  </si>
  <si>
    <t>Depreciation and amortization of properties</t>
  </si>
  <si>
    <t>Depreciation and amortization of outsourcing assets</t>
  </si>
  <si>
    <t>Amortization of marketable software</t>
  </si>
  <si>
    <t>Other non-cash operating activities</t>
  </si>
  <si>
    <t>Loss on disposal of capital assets</t>
  </si>
  <si>
    <t>Postretirement contributions</t>
  </si>
  <si>
    <t>Postretirement expense</t>
  </si>
  <si>
    <t>Deferred income taxes, net</t>
  </si>
  <si>
    <t>Accounts payable and current liabilities</t>
  </si>
  <si>
    <t>Other liabilities</t>
  </si>
  <si>
    <t>Other assets</t>
  </si>
  <si>
    <t>Cash flows from investing activities</t>
  </si>
  <si>
    <t>Net proceeds from sale of U.S. Federal business</t>
  </si>
  <si>
    <t>Proceeds from investments</t>
  </si>
  <si>
    <t>Purchases of investments</t>
  </si>
  <si>
    <t>Capital additions of properties</t>
  </si>
  <si>
    <t>Capital additions of outsourcing assets</t>
  </si>
  <si>
    <t>Other</t>
  </si>
  <si>
    <t>Cash flows from financing activities</t>
  </si>
  <si>
    <t>Proceeds from issuance of long-term debt</t>
  </si>
  <si>
    <t>Payments of long-term debt</t>
  </si>
  <si>
    <t>Effect of exchange rate changes on cash, cash equivalents and restricted cash</t>
  </si>
  <si>
    <t>RECONCILIATION OF SELECTED GAAP MEASURES TO NON-GAAP MEASURES</t>
  </si>
  <si>
    <t>Three Months Ended</t>
  </si>
  <si>
    <t>GAAP net loss from continuing operations attributable to Unisys Corporation</t>
  </si>
  <si>
    <t>Postretirement expense:</t>
  </si>
  <si>
    <t>pretax</t>
  </si>
  <si>
    <t>tax</t>
  </si>
  <si>
    <t>net of tax</t>
  </si>
  <si>
    <t>Add interest expense on convertible notes</t>
  </si>
  <si>
    <t>Weighted average shares (thousands)</t>
  </si>
  <si>
    <t>Plus incremental shares from assumed conversion:</t>
  </si>
  <si>
    <t>Employee stock plans</t>
  </si>
  <si>
    <t>Convertible notes</t>
  </si>
  <si>
    <t>Non-GAAP adjusted weighted average shares</t>
  </si>
  <si>
    <t>Diluted earnings (loss) per share from continuing operations</t>
  </si>
  <si>
    <t>GAAP basis</t>
  </si>
  <si>
    <t>Divided by weighted average shares</t>
  </si>
  <si>
    <t>GAAP diluted loss per share</t>
  </si>
  <si>
    <t>Non-GAAP basis</t>
  </si>
  <si>
    <t>Divided by Non-GAAP adjusted weighted average shares</t>
  </si>
  <si>
    <t>RECONCILIATION OF GAAP TO NON-GAAP</t>
  </si>
  <si>
    <t xml:space="preserve"> (Unaudited)</t>
  </si>
  <si>
    <t>FREE CASH FLOW</t>
  </si>
  <si>
    <t>Additions to marketable software</t>
  </si>
  <si>
    <t>Additions to properties</t>
  </si>
  <si>
    <t>Additions to outsourcing assets</t>
  </si>
  <si>
    <t>Free cash flow</t>
  </si>
  <si>
    <t>Postretirement funding</t>
  </si>
  <si>
    <t>Discontinued operations</t>
  </si>
  <si>
    <t>Adjusted free cash flow</t>
  </si>
  <si>
    <t>EBITDA</t>
  </si>
  <si>
    <t>Net loss from continuing operations attributable to Unisys Corporation</t>
  </si>
  <si>
    <t>Depreciation</t>
  </si>
  <si>
    <t>Amortization</t>
  </si>
  <si>
    <t>Non-cash share based expense</t>
  </si>
  <si>
    <t>Other expense, net adjustment***</t>
  </si>
  <si>
    <t>Adjusted EBITDA</t>
  </si>
  <si>
    <t>**Reduced for depreciation and amortization included above</t>
  </si>
  <si>
    <t>Net loss from continuing operations attributable to Unisys Corporation as a percentage of revenue</t>
  </si>
  <si>
    <t>Loss from continuing operations before income taxes</t>
  </si>
  <si>
    <t>Disontinued Operations</t>
  </si>
  <si>
    <t>CONSOLIDATED STATEMENTS OF INCOME (LOSS)</t>
  </si>
  <si>
    <t>Current assets:</t>
  </si>
  <si>
    <t>GAAP net loss from continuing operations attributable to Unisys Corporation for diluted earnings per share</t>
  </si>
  <si>
    <t>Other (expense), net</t>
  </si>
  <si>
    <t>December 31, 2020</t>
  </si>
  <si>
    <t>Receivables, net and contract assets</t>
  </si>
  <si>
    <t>Investments in marketable software</t>
  </si>
  <si>
    <t>DWS</t>
  </si>
  <si>
    <t>C&amp;I</t>
  </si>
  <si>
    <t>Net cash (used for) provided by investing activities</t>
  </si>
  <si>
    <t>Proceeds from exercise of stock options</t>
  </si>
  <si>
    <t>Cost reduction and other expenses:</t>
  </si>
  <si>
    <t>Cash provided by (used for) operations</t>
  </si>
  <si>
    <t>Cost reduction and other payments</t>
  </si>
  <si>
    <t>Adjusted EBITDA as a percentage of revenue</t>
  </si>
  <si>
    <t>Net income (loss) attributable to noncontrolling interests</t>
  </si>
  <si>
    <t>Intangible assets, net</t>
  </si>
  <si>
    <t>Loss on debt extinguishment</t>
  </si>
  <si>
    <t>Amortization of intangible assets</t>
  </si>
  <si>
    <t>Purchase of business</t>
  </si>
  <si>
    <t>Cash paid for debt extinguishment</t>
  </si>
  <si>
    <t>Cash, cash equivalents and restricted cash, beginning of period</t>
  </si>
  <si>
    <t>Cash, cash equivalents and restricted cash, end of period</t>
  </si>
  <si>
    <t>noncontrolling interest</t>
  </si>
  <si>
    <t>net of noncontrolling interest</t>
  </si>
  <si>
    <t>Non-GAAP net income (loss) from continuing operations attributable to Unisys Corporation for diluted earnings per share</t>
  </si>
  <si>
    <t>Non-GAAP diluted earnings (loss) per share</t>
  </si>
  <si>
    <t>*Included in other (expense), net on the consolidated statements of income (loss)</t>
  </si>
  <si>
    <t>***Other (income) expense, net as reported on the consolidated statements of income (loss) less postretirement expense, interest income and items included in cost reduction and other expenses</t>
  </si>
  <si>
    <t>Debt extinguishment, cost reduction and other expenses**</t>
  </si>
  <si>
    <t>OPERATING PROFIT</t>
  </si>
  <si>
    <t>Cost reduction and other expenses*</t>
  </si>
  <si>
    <t>Postretirement expense**</t>
  </si>
  <si>
    <t>Non-GAAP operating profit percent</t>
  </si>
  <si>
    <t>*Included in cost of revenue, selling, general and administrative and research and development on the consolidated statements of income (loss)</t>
  </si>
  <si>
    <t>**Included in selling, general and administrative on the consolidated statements of income (loss)</t>
  </si>
  <si>
    <t>Non-GAAP operating profit from continuing operations</t>
  </si>
  <si>
    <t>ECS</t>
  </si>
  <si>
    <t>Net cash used for financing activities</t>
  </si>
  <si>
    <t>Three Months Ended
September 30,</t>
  </si>
  <si>
    <t>Nine Months Ended
September 30,</t>
  </si>
  <si>
    <t>Three Months Ended September 30, 2021</t>
  </si>
  <si>
    <t>Three Months Ended September 30, 2020</t>
  </si>
  <si>
    <t>Nine Months Ended September 30, 2021</t>
  </si>
  <si>
    <t>Nine Months Ended September 30, 2020</t>
  </si>
  <si>
    <t>September 30,
2021</t>
  </si>
  <si>
    <t>September 30,</t>
  </si>
  <si>
    <t>Nine Months Ended</t>
  </si>
  <si>
    <t>Operating income</t>
  </si>
  <si>
    <t>Provision for (benefit from) income taxes</t>
  </si>
  <si>
    <t>Consolidated loss from continuing operations</t>
  </si>
  <si>
    <t>Net (loss) income attributable to Unisys Corporation</t>
  </si>
  <si>
    <t>Assets held for sale</t>
  </si>
  <si>
    <t>Adjustments to reconcile consolidated net loss to net cash provided by (used for) operating activities:</t>
  </si>
  <si>
    <t>Foreign currency losses</t>
  </si>
  <si>
    <t>Changes in operating assets and liabilities, net of acquisitions</t>
  </si>
  <si>
    <t>Net cash provided by (used for) operating activities</t>
  </si>
  <si>
    <t>(Decrease) increase in cash, cash equivalents and restricted cash</t>
  </si>
  <si>
    <t>Non-GAAP net income from continuing operations attributable to Unisys Corporation</t>
  </si>
  <si>
    <t>Non-GAAP net income attributable to Unisys Corporation for diluted earnings per share</t>
  </si>
  <si>
    <t>GAAP operating income from continuing operations</t>
  </si>
  <si>
    <t>Interest expense, net of interest income of $2.0, $1.3, $5.5, $6.0, respectively*</t>
  </si>
  <si>
    <t>GAAP operating profit 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</si>
</sst>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#0;&quot;-&quot;#0;#0;_(@_)"/>
    <numFmt numFmtId="165" formatCode="&quot;$&quot;* #,##0.0,,_);&quot;$&quot;* \(#,##0.0,,\);&quot;$&quot;* &quot;-&quot;_);_(@_)"/>
    <numFmt numFmtId="166" formatCode="* #,##0.0,,;* \(#,##0.0,,\);* &quot;-&quot;;_(@_)"/>
    <numFmt numFmtId="167" formatCode="&quot;$&quot;* #,##0.00_);&quot;$&quot;* \(#,##0.00\);&quot;$&quot;* &quot;-&quot;_);_(@_)"/>
    <numFmt numFmtId="168" formatCode="* #,##0,;* \(#,##0,\);* &quot;-&quot;;_(@_)"/>
    <numFmt numFmtId="169" formatCode="* #,##0,,;* \(#,##0,,\);* &quot;-&quot;;_(@_)"/>
    <numFmt numFmtId="170" formatCode="#,##0.0_)%;\(#,##0.0\)%;&quot;-&quot;_)\%;_(@_)"/>
    <numFmt numFmtId="171" formatCode="&quot;$&quot;* #0.0,,_);&quot;$&quot;* \(#0.0,,\);&quot;$&quot;* &quot;-&quot;_);_(@_)"/>
    <numFmt numFmtId="172" formatCode="* #0.0,,;* \(#0.0,,\);* &quot;-&quot;;_(@_)"/>
    <numFmt numFmtId="173" formatCode="#0.0_)%;\(#0.0\)%;&quot;-&quot;_)\%;_(@_)"/>
    <numFmt numFmtId="174" formatCode="mmmm\ d\,\ yyyy"/>
    <numFmt numFmtId="175" formatCode="* #0.#######################,,;* \(#0.#######################,,\);* &quot;-&quot;;_(@_)"/>
    <numFmt numFmtId="176" formatCode="_(* #,##0.0_);_(* \(#,##0.0\);_(* &quot;-&quot;?_);_(@_)"/>
    <numFmt numFmtId="177" formatCode="_(* #,##0.00_);_(* \(#,##0.00\);_(* &quot;-&quot;?_);_(@_)"/>
  </numFmts>
  <fonts count="11" x14ac:knownFonts="1">
    <font>
      <sz val="10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b/>
      <u/>
      <sz val="10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164" fontId="1" fillId="0" borderId="2" xfId="0" applyNumberFormat="1" applyFont="1" applyBorder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 indent="2"/>
    </xf>
    <xf numFmtId="165" fontId="2" fillId="0" borderId="0" xfId="0" applyNumberFormat="1" applyFont="1" applyAlignment="1">
      <alignment wrapText="1"/>
    </xf>
    <xf numFmtId="166" fontId="2" fillId="0" borderId="1" xfId="0" applyNumberFormat="1" applyFont="1" applyBorder="1" applyAlignment="1">
      <alignment wrapText="1"/>
    </xf>
    <xf numFmtId="166" fontId="2" fillId="0" borderId="3" xfId="0" applyNumberFormat="1" applyFont="1" applyBorder="1" applyAlignment="1">
      <alignment wrapText="1"/>
    </xf>
    <xf numFmtId="0" fontId="2" fillId="0" borderId="0" xfId="0" applyFont="1" applyAlignment="1">
      <alignment horizontal="left" vertical="top" wrapText="1" indent="4"/>
    </xf>
    <xf numFmtId="166" fontId="2" fillId="0" borderId="0" xfId="0" applyNumberFormat="1" applyFont="1" applyAlignment="1">
      <alignment wrapText="1"/>
    </xf>
    <xf numFmtId="0" fontId="2" fillId="0" borderId="0" xfId="0" applyFont="1" applyAlignment="1">
      <alignment horizontal="left" vertical="top" wrapText="1"/>
    </xf>
    <xf numFmtId="166" fontId="2" fillId="0" borderId="2" xfId="0" applyNumberFormat="1" applyFont="1" applyBorder="1" applyAlignment="1">
      <alignment wrapText="1"/>
    </xf>
    <xf numFmtId="166" fontId="1" fillId="0" borderId="3" xfId="0" applyNumberFormat="1" applyFont="1" applyBorder="1" applyAlignment="1">
      <alignment wrapText="1"/>
    </xf>
    <xf numFmtId="0" fontId="1" fillId="0" borderId="0" xfId="0" applyFont="1" applyAlignment="1">
      <alignment horizontal="left" wrapText="1"/>
    </xf>
    <xf numFmtId="165" fontId="1" fillId="0" borderId="3" xfId="0" applyNumberFormat="1" applyFont="1" applyBorder="1" applyAlignment="1">
      <alignment wrapText="1"/>
    </xf>
    <xf numFmtId="165" fontId="1" fillId="0" borderId="4" xfId="0" applyNumberFormat="1" applyFont="1" applyBorder="1" applyAlignment="1">
      <alignment wrapText="1"/>
    </xf>
    <xf numFmtId="0" fontId="1" fillId="0" borderId="0" xfId="0" applyFont="1" applyAlignment="1">
      <alignment horizontal="left" vertical="top" wrapText="1" indent="2"/>
    </xf>
    <xf numFmtId="0" fontId="2" fillId="0" borderId="0" xfId="0" applyFont="1" applyAlignment="1">
      <alignment horizontal="left" vertical="top" wrapText="1" indent="3"/>
    </xf>
    <xf numFmtId="167" fontId="2" fillId="0" borderId="0" xfId="0" applyNumberFormat="1" applyFont="1" applyAlignment="1">
      <alignment wrapText="1"/>
    </xf>
    <xf numFmtId="0" fontId="1" fillId="0" borderId="0" xfId="0" applyFont="1" applyAlignment="1">
      <alignment horizontal="left" vertical="top" wrapText="1" indent="4"/>
    </xf>
    <xf numFmtId="167" fontId="1" fillId="0" borderId="4" xfId="0" applyNumberFormat="1" applyFont="1" applyBorder="1" applyAlignment="1">
      <alignment wrapText="1"/>
    </xf>
    <xf numFmtId="168" fontId="2" fillId="0" borderId="0" xfId="0" applyNumberFormat="1" applyFont="1" applyAlignment="1">
      <alignment wrapText="1"/>
    </xf>
    <xf numFmtId="0" fontId="3" fillId="0" borderId="3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1" fillId="0" borderId="5" xfId="0" applyFont="1" applyBorder="1" applyAlignment="1">
      <alignment horizontal="right" wrapText="1"/>
    </xf>
    <xf numFmtId="0" fontId="2" fillId="0" borderId="5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169" fontId="2" fillId="0" borderId="1" xfId="0" applyNumberFormat="1" applyFont="1" applyBorder="1" applyAlignment="1">
      <alignment wrapText="1"/>
    </xf>
    <xf numFmtId="165" fontId="2" fillId="0" borderId="4" xfId="0" applyNumberFormat="1" applyFont="1" applyBorder="1" applyAlignment="1">
      <alignment wrapText="1"/>
    </xf>
    <xf numFmtId="170" fontId="2" fillId="0" borderId="6" xfId="0" applyNumberFormat="1" applyFont="1" applyBorder="1" applyAlignment="1">
      <alignment horizontal="right" wrapText="1"/>
    </xf>
    <xf numFmtId="171" fontId="2" fillId="0" borderId="0" xfId="0" applyNumberFormat="1" applyFont="1" applyAlignment="1">
      <alignment wrapText="1"/>
    </xf>
    <xf numFmtId="172" fontId="2" fillId="0" borderId="1" xfId="0" applyNumberFormat="1" applyFont="1" applyBorder="1" applyAlignment="1">
      <alignment wrapText="1"/>
    </xf>
    <xf numFmtId="0" fontId="2" fillId="0" borderId="3" xfId="0" applyFont="1" applyBorder="1" applyAlignment="1">
      <alignment horizontal="left" wrapText="1"/>
    </xf>
    <xf numFmtId="0" fontId="2" fillId="0" borderId="5" xfId="0" applyFont="1" applyBorder="1" applyAlignment="1">
      <alignment horizontal="right" wrapText="1"/>
    </xf>
    <xf numFmtId="175" fontId="2" fillId="0" borderId="0" xfId="0" applyNumberFormat="1" applyFont="1" applyAlignment="1">
      <alignment wrapText="1"/>
    </xf>
    <xf numFmtId="166" fontId="1" fillId="0" borderId="2" xfId="0" applyNumberFormat="1" applyFont="1" applyBorder="1" applyAlignment="1">
      <alignment wrapText="1"/>
    </xf>
    <xf numFmtId="0" fontId="2" fillId="0" borderId="0" xfId="0" applyFont="1" applyAlignment="1">
      <alignment horizontal="left" wrapText="1"/>
    </xf>
    <xf numFmtId="166" fontId="1" fillId="0" borderId="1" xfId="0" applyNumberFormat="1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right" wrapText="1"/>
    </xf>
    <xf numFmtId="0" fontId="4" fillId="0" borderId="5" xfId="0" applyFont="1" applyBorder="1" applyAlignment="1">
      <alignment horizontal="left" wrapText="1"/>
    </xf>
    <xf numFmtId="172" fontId="2" fillId="0" borderId="0" xfId="0" applyNumberFormat="1" applyFont="1" applyAlignment="1">
      <alignment wrapText="1"/>
    </xf>
    <xf numFmtId="166" fontId="1" fillId="0" borderId="0" xfId="0" applyNumberFormat="1" applyFont="1" applyAlignment="1">
      <alignment wrapText="1"/>
    </xf>
    <xf numFmtId="165" fontId="1" fillId="0" borderId="7" xfId="0" applyNumberFormat="1" applyFont="1" applyBorder="1" applyAlignment="1">
      <alignment wrapText="1"/>
    </xf>
    <xf numFmtId="168" fontId="2" fillId="0" borderId="1" xfId="0" applyNumberFormat="1" applyFont="1" applyBorder="1" applyAlignment="1">
      <alignment wrapText="1"/>
    </xf>
    <xf numFmtId="168" fontId="2" fillId="0" borderId="7" xfId="0" applyNumberFormat="1" applyFont="1" applyBorder="1" applyAlignment="1">
      <alignment wrapText="1"/>
    </xf>
    <xf numFmtId="0" fontId="2" fillId="0" borderId="3" xfId="0" applyFont="1" applyBorder="1" applyAlignment="1">
      <alignment horizontal="right" wrapText="1"/>
    </xf>
    <xf numFmtId="0" fontId="3" fillId="0" borderId="0" xfId="0" applyFont="1" applyAlignment="1">
      <alignment wrapText="1"/>
    </xf>
    <xf numFmtId="165" fontId="3" fillId="0" borderId="3" xfId="0" applyNumberFormat="1" applyFont="1" applyBorder="1" applyAlignment="1">
      <alignment wrapText="1"/>
    </xf>
    <xf numFmtId="173" fontId="3" fillId="0" borderId="0" xfId="0" applyNumberFormat="1" applyFont="1" applyAlignment="1">
      <alignment wrapText="1"/>
    </xf>
    <xf numFmtId="0" fontId="0" fillId="0" borderId="0" xfId="0"/>
    <xf numFmtId="174" fontId="1" fillId="0" borderId="1" xfId="0" quotePrefix="1" applyNumberFormat="1" applyFont="1" applyBorder="1" applyAlignment="1">
      <alignment horizontal="center" wrapText="1"/>
    </xf>
    <xf numFmtId="166" fontId="2" fillId="0" borderId="0" xfId="0" applyNumberFormat="1" applyFont="1" applyBorder="1" applyAlignment="1">
      <alignment wrapText="1"/>
    </xf>
    <xf numFmtId="0" fontId="0" fillId="0" borderId="0" xfId="0" applyBorder="1"/>
    <xf numFmtId="176" fontId="0" fillId="0" borderId="0" xfId="0" applyNumberFormat="1"/>
    <xf numFmtId="165" fontId="7" fillId="0" borderId="0" xfId="0" applyNumberFormat="1" applyFont="1" applyBorder="1" applyAlignment="1">
      <alignment wrapText="1"/>
    </xf>
    <xf numFmtId="0" fontId="8" fillId="0" borderId="0" xfId="0" applyFont="1" applyBorder="1"/>
    <xf numFmtId="177" fontId="2" fillId="0" borderId="1" xfId="0" applyNumberFormat="1" applyFont="1" applyBorder="1" applyAlignment="1">
      <alignment wrapText="1"/>
    </xf>
    <xf numFmtId="0" fontId="0" fillId="0" borderId="0" xfId="0"/>
    <xf numFmtId="166" fontId="1" fillId="0" borderId="8" xfId="0" applyNumberFormat="1" applyFont="1" applyBorder="1" applyAlignment="1">
      <alignment wrapText="1"/>
    </xf>
    <xf numFmtId="0" fontId="0" fillId="0" borderId="0" xfId="0" applyAlignment="1"/>
    <xf numFmtId="0" fontId="0" fillId="0" borderId="0" xfId="0"/>
    <xf numFmtId="0" fontId="2" fillId="0" borderId="0" xfId="0" applyFont="1" applyBorder="1" applyAlignment="1">
      <alignment horizontal="left" wrapText="1"/>
    </xf>
    <xf numFmtId="167" fontId="1" fillId="0" borderId="9" xfId="0" applyNumberFormat="1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170" fontId="2" fillId="0" borderId="5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 vertical="top" wrapText="1"/>
    </xf>
    <xf numFmtId="170" fontId="2" fillId="0" borderId="0" xfId="0" applyNumberFormat="1" applyFont="1" applyBorder="1" applyAlignment="1">
      <alignment horizontal="right" wrapText="1"/>
    </xf>
    <xf numFmtId="0" fontId="0" fillId="0" borderId="0" xfId="0"/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0" fillId="0" borderId="0" xfId="0"/>
    <xf numFmtId="0" fontId="1" fillId="0" borderId="0" xfId="0" applyFont="1" applyBorder="1" applyAlignment="1">
      <alignment horizontal="right" wrapText="1"/>
    </xf>
    <xf numFmtId="165" fontId="1" fillId="0" borderId="0" xfId="0" applyNumberFormat="1" applyFont="1" applyBorder="1" applyAlignment="1">
      <alignment wrapText="1"/>
    </xf>
    <xf numFmtId="168" fontId="2" fillId="0" borderId="0" xfId="0" applyNumberFormat="1" applyFont="1" applyBorder="1" applyAlignment="1">
      <alignment wrapText="1"/>
    </xf>
    <xf numFmtId="165" fontId="2" fillId="0" borderId="0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167" fontId="1" fillId="0" borderId="4" xfId="0" applyNumberFormat="1" applyFont="1" applyBorder="1" applyAlignment="1">
      <alignment vertical="top" wrapText="1"/>
    </xf>
    <xf numFmtId="0" fontId="0" fillId="0" borderId="0" xfId="0" applyAlignment="1">
      <alignment vertical="top" wrapText="1"/>
    </xf>
    <xf numFmtId="166" fontId="2" fillId="0" borderId="0" xfId="0" applyNumberFormat="1" applyFont="1" applyAlignment="1">
      <alignment vertical="top" wrapText="1"/>
    </xf>
    <xf numFmtId="0" fontId="10" fillId="0" borderId="0" xfId="0" applyFont="1"/>
    <xf numFmtId="0" fontId="0" fillId="0" borderId="0" xfId="0"/>
    <xf numFmtId="0" fontId="1" fillId="0" borderId="10" xfId="0" applyFont="1" applyBorder="1" applyAlignment="1">
      <alignment horizontal="center" wrapText="1"/>
    </xf>
    <xf numFmtId="0" fontId="0" fillId="0" borderId="10" xfId="0" applyBorder="1"/>
    <xf numFmtId="0" fontId="1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6"/>
  <sheetViews>
    <sheetView tabSelected="1" showRuler="0" zoomScaleNormal="100" workbookViewId="0">
      <selection sqref="A1:I1"/>
    </sheetView>
  </sheetViews>
  <sheetFormatPr defaultColWidth="13.36328125" defaultRowHeight="12.5" x14ac:dyDescent="0.25"/>
  <cols>
    <col min="1" max="1" width="64.1796875" bestFit="1" customWidth="1"/>
    <col min="2" max="2" width="0.90625" customWidth="1"/>
    <col min="3" max="3" width="10.08984375" customWidth="1"/>
    <col min="4" max="4" width="0.90625" customWidth="1"/>
    <col min="5" max="5" width="10.08984375" customWidth="1"/>
    <col min="6" max="6" width="0.90625" customWidth="1"/>
    <col min="7" max="7" width="10.08984375" style="67" customWidth="1"/>
    <col min="8" max="8" width="0.90625" style="67" customWidth="1"/>
    <col min="9" max="9" width="10.08984375" style="67" customWidth="1"/>
    <col min="10" max="21" width="20.08984375" customWidth="1"/>
  </cols>
  <sheetData>
    <row r="1" spans="1:9" ht="16.649999999999999" customHeight="1" x14ac:dyDescent="0.3">
      <c r="A1" s="85" t="s">
        <v>0</v>
      </c>
      <c r="B1" s="85"/>
      <c r="C1" s="85"/>
      <c r="D1" s="85"/>
      <c r="E1" s="85"/>
      <c r="F1" s="85"/>
      <c r="G1" s="85"/>
      <c r="H1" s="85"/>
      <c r="I1" s="85"/>
    </row>
    <row r="2" spans="1:9" ht="16.649999999999999" customHeight="1" x14ac:dyDescent="0.3">
      <c r="A2" s="86" t="s">
        <v>128</v>
      </c>
      <c r="B2" s="86"/>
      <c r="C2" s="86"/>
      <c r="D2" s="86"/>
      <c r="E2" s="86"/>
      <c r="F2" s="86"/>
      <c r="G2" s="86"/>
      <c r="H2" s="86"/>
      <c r="I2" s="86"/>
    </row>
    <row r="3" spans="1:9" ht="16.649999999999999" customHeight="1" x14ac:dyDescent="0.3">
      <c r="A3" s="85" t="s">
        <v>1</v>
      </c>
      <c r="B3" s="85"/>
      <c r="C3" s="85"/>
      <c r="D3" s="85"/>
      <c r="E3" s="85"/>
      <c r="F3" s="85"/>
      <c r="G3" s="85"/>
      <c r="H3" s="85"/>
      <c r="I3" s="85"/>
    </row>
    <row r="4" spans="1:9" ht="16.649999999999999" customHeight="1" x14ac:dyDescent="0.3">
      <c r="A4" s="85" t="s">
        <v>2</v>
      </c>
      <c r="B4" s="85"/>
      <c r="C4" s="85"/>
      <c r="D4" s="85"/>
      <c r="E4" s="85"/>
      <c r="F4" s="85"/>
      <c r="G4" s="85"/>
      <c r="H4" s="85"/>
      <c r="I4" s="85"/>
    </row>
    <row r="5" spans="1:9" ht="16.649999999999999" customHeight="1" x14ac:dyDescent="0.25">
      <c r="C5" s="82"/>
      <c r="D5" s="82"/>
      <c r="E5" s="82"/>
      <c r="G5" s="82"/>
      <c r="H5" s="82"/>
      <c r="I5" s="82"/>
    </row>
    <row r="6" spans="1:9" ht="27.5" customHeight="1" x14ac:dyDescent="0.3">
      <c r="C6" s="83" t="s">
        <v>167</v>
      </c>
      <c r="D6" s="84"/>
      <c r="E6" s="84"/>
      <c r="G6" s="83" t="s">
        <v>168</v>
      </c>
      <c r="H6" s="84"/>
      <c r="I6" s="84"/>
    </row>
    <row r="7" spans="1:9" ht="16.649999999999999" customHeight="1" x14ac:dyDescent="0.3">
      <c r="C7" s="76">
        <v>2021</v>
      </c>
      <c r="E7" s="76">
        <v>2020</v>
      </c>
      <c r="G7" s="76">
        <v>2021</v>
      </c>
      <c r="I7" s="76">
        <v>2020</v>
      </c>
    </row>
    <row r="8" spans="1:9" ht="16.649999999999999" customHeight="1" x14ac:dyDescent="0.25">
      <c r="A8" s="2" t="s">
        <v>3</v>
      </c>
      <c r="C8" s="21"/>
      <c r="E8" s="21"/>
      <c r="G8" s="21"/>
      <c r="I8" s="21"/>
    </row>
    <row r="9" spans="1:9" ht="16.649999999999999" customHeight="1" x14ac:dyDescent="0.25">
      <c r="A9" s="3" t="s">
        <v>4</v>
      </c>
      <c r="C9" s="4">
        <v>417900000</v>
      </c>
      <c r="E9" s="4">
        <v>426000000</v>
      </c>
      <c r="G9" s="4">
        <v>1268800000</v>
      </c>
      <c r="I9" s="4">
        <v>1247900000</v>
      </c>
    </row>
    <row r="10" spans="1:9" ht="16.649999999999999" customHeight="1" x14ac:dyDescent="0.25">
      <c r="A10" s="3" t="s">
        <v>5</v>
      </c>
      <c r="C10" s="5">
        <v>70100000</v>
      </c>
      <c r="E10" s="5">
        <v>69200000</v>
      </c>
      <c r="G10" s="5">
        <v>246300000</v>
      </c>
      <c r="I10" s="5">
        <v>201500000</v>
      </c>
    </row>
    <row r="11" spans="1:9" ht="16.649999999999999" customHeight="1" x14ac:dyDescent="0.25">
      <c r="C11" s="6">
        <f>SUM(C9:C10)</f>
        <v>488000000</v>
      </c>
      <c r="E11" s="6">
        <f>SUM(E9:E10)</f>
        <v>495200000</v>
      </c>
      <c r="G11" s="6">
        <f>SUM(G9:G10)</f>
        <v>1515100000</v>
      </c>
      <c r="I11" s="6">
        <f>SUM(I9:I10)</f>
        <v>1449400000</v>
      </c>
    </row>
    <row r="12" spans="1:9" ht="16.649999999999999" customHeight="1" x14ac:dyDescent="0.25">
      <c r="A12" s="2" t="s">
        <v>6</v>
      </c>
    </row>
    <row r="13" spans="1:9" ht="16.649999999999999" customHeight="1" x14ac:dyDescent="0.25">
      <c r="A13" s="9" t="s">
        <v>7</v>
      </c>
    </row>
    <row r="14" spans="1:9" ht="16.649999999999999" customHeight="1" x14ac:dyDescent="0.25">
      <c r="A14" s="3" t="s">
        <v>4</v>
      </c>
      <c r="C14" s="8">
        <v>343100000</v>
      </c>
      <c r="E14" s="8">
        <v>345900000</v>
      </c>
      <c r="G14" s="8">
        <v>1019700000</v>
      </c>
      <c r="I14" s="8">
        <v>1061600000</v>
      </c>
    </row>
    <row r="15" spans="1:9" ht="16.649999999999999" customHeight="1" x14ac:dyDescent="0.25">
      <c r="A15" s="3" t="s">
        <v>5</v>
      </c>
      <c r="C15" s="5">
        <v>18000000</v>
      </c>
      <c r="E15" s="5">
        <v>29400000</v>
      </c>
      <c r="G15" s="5">
        <v>87100000</v>
      </c>
      <c r="I15" s="5">
        <v>79900000</v>
      </c>
    </row>
    <row r="16" spans="1:9" ht="16.649999999999999" customHeight="1" x14ac:dyDescent="0.25">
      <c r="C16" s="6">
        <f>SUM(C14:C15)</f>
        <v>361100000</v>
      </c>
      <c r="E16" s="6">
        <f>SUM(E14:E15)</f>
        <v>375300000</v>
      </c>
      <c r="G16" s="6">
        <f>SUM(G14:G15)</f>
        <v>1106800000</v>
      </c>
      <c r="I16" s="6">
        <f>SUM(I14:I15)</f>
        <v>1141500000</v>
      </c>
    </row>
    <row r="17" spans="1:9" ht="16.649999999999999" customHeight="1" x14ac:dyDescent="0.25">
      <c r="A17" s="9" t="s">
        <v>8</v>
      </c>
      <c r="C17" s="8">
        <v>95100000</v>
      </c>
      <c r="E17" s="8">
        <v>85500000</v>
      </c>
      <c r="G17" s="8">
        <v>279700000</v>
      </c>
      <c r="I17" s="8">
        <v>252500000</v>
      </c>
    </row>
    <row r="18" spans="1:9" ht="16.649999999999999" customHeight="1" x14ac:dyDescent="0.25">
      <c r="A18" s="9" t="s">
        <v>9</v>
      </c>
      <c r="C18" s="5">
        <v>6700000</v>
      </c>
      <c r="E18" s="5">
        <v>6700000</v>
      </c>
      <c r="G18" s="5">
        <v>19100000</v>
      </c>
      <c r="I18" s="5">
        <v>16100000</v>
      </c>
    </row>
    <row r="19" spans="1:9" ht="16.649999999999999" customHeight="1" x14ac:dyDescent="0.25">
      <c r="C19" s="10">
        <f>SUM(C16:C18)</f>
        <v>462900000</v>
      </c>
      <c r="E19" s="10">
        <f>SUM(E16:E18)</f>
        <v>467500000</v>
      </c>
      <c r="G19" s="10">
        <f>SUM(G16:G18)</f>
        <v>1405600000</v>
      </c>
      <c r="I19" s="10">
        <f>SUM(I16:I18)</f>
        <v>1410100000</v>
      </c>
    </row>
    <row r="20" spans="1:9" ht="16.649999999999999" customHeight="1" x14ac:dyDescent="0.3">
      <c r="A20" s="2" t="s">
        <v>176</v>
      </c>
      <c r="C20" s="11">
        <f>C11-C19</f>
        <v>25100000</v>
      </c>
      <c r="E20" s="11">
        <f>E11-E19</f>
        <v>27700000</v>
      </c>
      <c r="G20" s="11">
        <f>G11-G19</f>
        <v>109500000</v>
      </c>
      <c r="I20" s="11">
        <f>I11-I19</f>
        <v>39300000</v>
      </c>
    </row>
    <row r="21" spans="1:9" ht="16.649999999999999" customHeight="1" x14ac:dyDescent="0.25">
      <c r="A21" s="9" t="s">
        <v>10</v>
      </c>
      <c r="C21" s="8">
        <v>8500000</v>
      </c>
      <c r="E21" s="8">
        <v>2400000</v>
      </c>
      <c r="G21" s="8">
        <v>27000000</v>
      </c>
      <c r="I21" s="8">
        <v>20900000</v>
      </c>
    </row>
    <row r="22" spans="1:9" ht="16.649999999999999" customHeight="1" x14ac:dyDescent="0.25">
      <c r="A22" s="9" t="s">
        <v>131</v>
      </c>
      <c r="C22" s="5">
        <v>-24200000</v>
      </c>
      <c r="E22" s="5">
        <v>-32500000</v>
      </c>
      <c r="G22" s="5">
        <v>-434600000</v>
      </c>
      <c r="I22" s="5">
        <v>-134300000</v>
      </c>
    </row>
    <row r="23" spans="1:9" ht="13" x14ac:dyDescent="0.3">
      <c r="A23" s="12" t="s">
        <v>126</v>
      </c>
      <c r="C23" s="11">
        <f>C20-C21+C22</f>
        <v>-7600000</v>
      </c>
      <c r="E23" s="11">
        <f>E20-E21+E22</f>
        <v>-7200000</v>
      </c>
      <c r="G23" s="11">
        <f>G20-G21+G22</f>
        <v>-352100000</v>
      </c>
      <c r="I23" s="11">
        <f>I20-I21+I22</f>
        <v>-115900000</v>
      </c>
    </row>
    <row r="24" spans="1:9" ht="16.649999999999999" customHeight="1" x14ac:dyDescent="0.25">
      <c r="A24" s="9" t="s">
        <v>177</v>
      </c>
      <c r="C24" s="5">
        <v>10900000</v>
      </c>
      <c r="E24" s="5">
        <v>6100000</v>
      </c>
      <c r="G24" s="5">
        <v>-33800000</v>
      </c>
      <c r="I24" s="5">
        <v>26600000</v>
      </c>
    </row>
    <row r="25" spans="1:9" ht="13" x14ac:dyDescent="0.3">
      <c r="A25" s="12" t="s">
        <v>178</v>
      </c>
      <c r="C25" s="11">
        <f>C23-C24</f>
        <v>-18500000</v>
      </c>
      <c r="E25" s="11">
        <f>E23-E24</f>
        <v>-13300000</v>
      </c>
      <c r="G25" s="11">
        <f>G23-G24</f>
        <v>-318300000</v>
      </c>
      <c r="I25" s="11">
        <f>I23-I24</f>
        <v>-142500000</v>
      </c>
    </row>
    <row r="26" spans="1:9" ht="16.649999999999999" customHeight="1" x14ac:dyDescent="0.25">
      <c r="A26" s="9" t="s">
        <v>143</v>
      </c>
      <c r="C26" s="5">
        <v>200000</v>
      </c>
      <c r="E26" s="5">
        <v>0</v>
      </c>
      <c r="G26" s="5">
        <v>-1000000</v>
      </c>
      <c r="I26" s="5">
        <v>500000</v>
      </c>
    </row>
    <row r="27" spans="1:9" ht="15.65" customHeight="1" x14ac:dyDescent="0.3">
      <c r="A27" s="2" t="s">
        <v>118</v>
      </c>
      <c r="B27" s="49"/>
      <c r="C27" s="11">
        <f>C25-C26</f>
        <v>-18700000</v>
      </c>
      <c r="D27" s="49"/>
      <c r="E27" s="11">
        <f>E25-E26</f>
        <v>-13300000</v>
      </c>
      <c r="G27" s="11">
        <f>G25-G26</f>
        <v>-317300000</v>
      </c>
      <c r="I27" s="11">
        <f>I25-I26</f>
        <v>-143000000</v>
      </c>
    </row>
    <row r="28" spans="1:9" x14ac:dyDescent="0.25">
      <c r="A28" s="9" t="s">
        <v>62</v>
      </c>
      <c r="C28" s="5">
        <v>0</v>
      </c>
      <c r="E28" s="5">
        <v>400000</v>
      </c>
      <c r="G28" s="5">
        <v>0</v>
      </c>
      <c r="I28" s="5">
        <v>1066800000</v>
      </c>
    </row>
    <row r="29" spans="1:9" ht="16.649999999999999" customHeight="1" thickBot="1" x14ac:dyDescent="0.35">
      <c r="A29" s="2" t="s">
        <v>179</v>
      </c>
      <c r="C29" s="14">
        <f>C27+C28</f>
        <v>-18700000</v>
      </c>
      <c r="E29" s="14">
        <f>E27+E28</f>
        <v>-12900000</v>
      </c>
      <c r="G29" s="14">
        <f>G27+G28</f>
        <v>-317300000</v>
      </c>
      <c r="I29" s="14">
        <f>I27+I28</f>
        <v>923800000</v>
      </c>
    </row>
    <row r="30" spans="1:9" s="67" customFormat="1" ht="16.649999999999999" customHeight="1" thickTop="1" x14ac:dyDescent="0.3">
      <c r="A30" s="2"/>
      <c r="C30" s="73"/>
      <c r="E30" s="73"/>
      <c r="G30" s="73"/>
      <c r="I30" s="73"/>
    </row>
    <row r="31" spans="1:9" ht="15.65" customHeight="1" x14ac:dyDescent="0.25">
      <c r="A31" s="2" t="s">
        <v>11</v>
      </c>
      <c r="C31" s="77"/>
      <c r="D31" s="52"/>
      <c r="E31" s="77"/>
      <c r="F31" s="52"/>
      <c r="G31" s="77"/>
      <c r="H31" s="52"/>
      <c r="I31" s="77"/>
    </row>
    <row r="32" spans="1:9" ht="16.649999999999999" customHeight="1" x14ac:dyDescent="0.25">
      <c r="A32" s="15" t="s">
        <v>12</v>
      </c>
    </row>
    <row r="33" spans="1:9" ht="16.649999999999999" customHeight="1" x14ac:dyDescent="0.25">
      <c r="A33" s="16" t="s">
        <v>13</v>
      </c>
      <c r="C33" s="17">
        <v>-0.28000000000000003</v>
      </c>
      <c r="E33" s="17">
        <v>-0.21</v>
      </c>
      <c r="G33" s="17">
        <v>-4.79</v>
      </c>
      <c r="I33" s="17">
        <v>-2.27</v>
      </c>
    </row>
    <row r="34" spans="1:9" ht="16.649999999999999" customHeight="1" x14ac:dyDescent="0.25">
      <c r="A34" s="16" t="s">
        <v>127</v>
      </c>
      <c r="B34" s="53"/>
      <c r="C34" s="56">
        <v>0</v>
      </c>
      <c r="D34" s="53"/>
      <c r="E34" s="56">
        <v>0.01</v>
      </c>
      <c r="G34" s="56">
        <v>0</v>
      </c>
      <c r="H34" s="53"/>
      <c r="I34" s="56">
        <v>16.96</v>
      </c>
    </row>
    <row r="35" spans="1:9" ht="16.649999999999999" customHeight="1" thickBot="1" x14ac:dyDescent="0.35">
      <c r="A35" s="18" t="s">
        <v>14</v>
      </c>
      <c r="C35" s="19">
        <f>C33+C34</f>
        <v>-0.28000000000000003</v>
      </c>
      <c r="E35" s="19">
        <f>E33+E34</f>
        <v>-0.19999999999999998</v>
      </c>
      <c r="G35" s="19">
        <f>G33+G34</f>
        <v>-4.79</v>
      </c>
      <c r="I35" s="19">
        <f>I33+I34</f>
        <v>14.690000000000001</v>
      </c>
    </row>
    <row r="36" spans="1:9" ht="16.649999999999999" customHeight="1" thickTop="1" x14ac:dyDescent="0.25">
      <c r="A36" s="15" t="s">
        <v>15</v>
      </c>
      <c r="C36" s="22"/>
      <c r="E36" s="22"/>
      <c r="G36" s="22"/>
      <c r="I36" s="22"/>
    </row>
    <row r="37" spans="1:9" x14ac:dyDescent="0.25">
      <c r="A37" s="16" t="s">
        <v>13</v>
      </c>
      <c r="B37" s="57"/>
      <c r="C37" s="17">
        <v>-0.28000000000000003</v>
      </c>
      <c r="D37" s="67"/>
      <c r="E37" s="17">
        <v>-0.21</v>
      </c>
      <c r="F37" s="67"/>
      <c r="G37" s="17">
        <v>-4.79</v>
      </c>
      <c r="I37" s="17">
        <v>-2.27</v>
      </c>
    </row>
    <row r="38" spans="1:9" x14ac:dyDescent="0.25">
      <c r="A38" s="16" t="s">
        <v>127</v>
      </c>
      <c r="B38" s="53"/>
      <c r="C38" s="56">
        <v>0</v>
      </c>
      <c r="D38" s="53"/>
      <c r="E38" s="56">
        <v>0.01</v>
      </c>
      <c r="F38" s="67"/>
      <c r="G38" s="56">
        <v>0</v>
      </c>
      <c r="H38" s="53"/>
      <c r="I38" s="56">
        <v>16.96</v>
      </c>
    </row>
    <row r="39" spans="1:9" ht="14.4" customHeight="1" thickBot="1" x14ac:dyDescent="0.3">
      <c r="A39" s="18" t="s">
        <v>14</v>
      </c>
      <c r="B39" s="57"/>
      <c r="C39" s="78">
        <f>C37+C38</f>
        <v>-0.28000000000000003</v>
      </c>
      <c r="D39" s="57"/>
      <c r="E39" s="78">
        <f>E37+E38</f>
        <v>-0.19999999999999998</v>
      </c>
      <c r="G39" s="78">
        <f>G37+G38</f>
        <v>-4.79</v>
      </c>
      <c r="I39" s="78">
        <f>I37+I38</f>
        <v>14.690000000000001</v>
      </c>
    </row>
    <row r="40" spans="1:9" ht="16.649999999999999" customHeight="1" thickTop="1" x14ac:dyDescent="0.25"/>
    <row r="41" spans="1:9" ht="16.649999999999999" customHeight="1" x14ac:dyDescent="0.25"/>
    <row r="42" spans="1:9" ht="16.649999999999999" customHeight="1" x14ac:dyDescent="0.25"/>
    <row r="43" spans="1:9" ht="16.649999999999999" customHeight="1" x14ac:dyDescent="0.25"/>
    <row r="44" spans="1:9" ht="16.649999999999999" customHeight="1" x14ac:dyDescent="0.25"/>
    <row r="45" spans="1:9" ht="16.649999999999999" customHeight="1" x14ac:dyDescent="0.25"/>
    <row r="46" spans="1:9" ht="16.649999999999999" customHeight="1" x14ac:dyDescent="0.25"/>
    <row r="47" spans="1:9" ht="16.649999999999999" customHeight="1" x14ac:dyDescent="0.25"/>
    <row r="48" spans="1:9" ht="16.649999999999999" customHeight="1" x14ac:dyDescent="0.25"/>
    <row r="49" ht="16.649999999999999" customHeight="1" x14ac:dyDescent="0.25"/>
    <row r="50" ht="16.649999999999999" customHeight="1" x14ac:dyDescent="0.25"/>
    <row r="51" ht="16.649999999999999" customHeight="1" x14ac:dyDescent="0.25"/>
    <row r="52" ht="16.649999999999999" customHeight="1" x14ac:dyDescent="0.25"/>
    <row r="53" ht="16.649999999999999" customHeight="1" x14ac:dyDescent="0.25"/>
    <row r="54" ht="16.649999999999999" customHeight="1" x14ac:dyDescent="0.25"/>
    <row r="55" ht="16.649999999999999" customHeight="1" x14ac:dyDescent="0.25"/>
    <row r="56" ht="16.649999999999999" customHeight="1" x14ac:dyDescent="0.25"/>
    <row r="57" ht="16.649999999999999" customHeight="1" x14ac:dyDescent="0.25"/>
    <row r="58" ht="16.649999999999999" customHeight="1" x14ac:dyDescent="0.25"/>
    <row r="59" ht="16.649999999999999" customHeight="1" x14ac:dyDescent="0.25"/>
    <row r="60" ht="16.649999999999999" customHeight="1" x14ac:dyDescent="0.25"/>
    <row r="61" ht="16.649999999999999" customHeight="1" x14ac:dyDescent="0.25"/>
    <row r="62" ht="16.649999999999999" customHeight="1" x14ac:dyDescent="0.25"/>
    <row r="63" ht="16.649999999999999" customHeight="1" x14ac:dyDescent="0.25"/>
    <row r="64" ht="16.649999999999999" customHeight="1" x14ac:dyDescent="0.25"/>
    <row r="65" ht="16.649999999999999" customHeight="1" x14ac:dyDescent="0.25"/>
    <row r="66" ht="16.649999999999999" customHeight="1" x14ac:dyDescent="0.25"/>
    <row r="67" ht="16.649999999999999" customHeight="1" x14ac:dyDescent="0.25"/>
    <row r="68" ht="16.649999999999999" customHeight="1" x14ac:dyDescent="0.25"/>
    <row r="69" ht="16.649999999999999" customHeight="1" x14ac:dyDescent="0.25"/>
    <row r="70" ht="16.649999999999999" customHeight="1" x14ac:dyDescent="0.25"/>
    <row r="71" ht="16.649999999999999" customHeight="1" x14ac:dyDescent="0.25"/>
    <row r="72" ht="16.649999999999999" customHeight="1" x14ac:dyDescent="0.25"/>
    <row r="73" ht="16.649999999999999" customHeight="1" x14ac:dyDescent="0.25"/>
    <row r="74" ht="16.649999999999999" customHeight="1" x14ac:dyDescent="0.25"/>
    <row r="75" ht="16.649999999999999" customHeight="1" x14ac:dyDescent="0.25"/>
    <row r="76" ht="16.649999999999999" customHeight="1" x14ac:dyDescent="0.25"/>
    <row r="77" ht="16.649999999999999" customHeight="1" x14ac:dyDescent="0.25"/>
    <row r="78" ht="16.649999999999999" customHeight="1" x14ac:dyDescent="0.25"/>
    <row r="79" ht="16.649999999999999" customHeight="1" x14ac:dyDescent="0.25"/>
    <row r="80" ht="16.649999999999999" customHeight="1" x14ac:dyDescent="0.25"/>
    <row r="81" ht="16.649999999999999" customHeight="1" x14ac:dyDescent="0.25"/>
    <row r="82" ht="16.649999999999999" customHeight="1" x14ac:dyDescent="0.25"/>
    <row r="83" ht="16.649999999999999" customHeight="1" x14ac:dyDescent="0.25"/>
    <row r="84" ht="16.649999999999999" customHeight="1" x14ac:dyDescent="0.25"/>
    <row r="85" ht="16.649999999999999" customHeight="1" x14ac:dyDescent="0.25"/>
    <row r="86" ht="16.649999999999999" customHeight="1" x14ac:dyDescent="0.25"/>
    <row r="87" ht="16.649999999999999" customHeight="1" x14ac:dyDescent="0.25"/>
    <row r="88" ht="16.649999999999999" customHeight="1" x14ac:dyDescent="0.25"/>
    <row r="89" ht="16.649999999999999" customHeight="1" x14ac:dyDescent="0.25"/>
    <row r="90" ht="16.649999999999999" customHeight="1" x14ac:dyDescent="0.25"/>
    <row r="91" ht="16.649999999999999" customHeight="1" x14ac:dyDescent="0.25"/>
    <row r="92" ht="16.649999999999999" customHeight="1" x14ac:dyDescent="0.25"/>
    <row r="93" ht="16.649999999999999" customHeight="1" x14ac:dyDescent="0.25"/>
    <row r="94" ht="16.649999999999999" customHeight="1" x14ac:dyDescent="0.25"/>
    <row r="95" ht="16.649999999999999" customHeight="1" x14ac:dyDescent="0.25"/>
    <row r="96" ht="16.649999999999999" customHeight="1" x14ac:dyDescent="0.25"/>
    <row r="97" ht="16.649999999999999" customHeight="1" x14ac:dyDescent="0.25"/>
    <row r="98" ht="16.649999999999999" customHeight="1" x14ac:dyDescent="0.25"/>
    <row r="99" ht="16.649999999999999" customHeight="1" x14ac:dyDescent="0.25"/>
    <row r="100" ht="16.649999999999999" customHeight="1" x14ac:dyDescent="0.25"/>
    <row r="101" ht="16.649999999999999" customHeight="1" x14ac:dyDescent="0.25"/>
    <row r="102" ht="16.649999999999999" customHeight="1" x14ac:dyDescent="0.25"/>
    <row r="103" ht="16.649999999999999" customHeight="1" x14ac:dyDescent="0.25"/>
    <row r="104" ht="16.649999999999999" customHeight="1" x14ac:dyDescent="0.25"/>
    <row r="105" ht="16.649999999999999" customHeight="1" x14ac:dyDescent="0.25"/>
    <row r="106" ht="16.649999999999999" customHeight="1" x14ac:dyDescent="0.25"/>
  </sheetData>
  <mergeCells count="8">
    <mergeCell ref="G5:I5"/>
    <mergeCell ref="G6:I6"/>
    <mergeCell ref="A1:I1"/>
    <mergeCell ref="A2:I2"/>
    <mergeCell ref="A3:I3"/>
    <mergeCell ref="A4:I4"/>
    <mergeCell ref="C6:E6"/>
    <mergeCell ref="C5:E5"/>
  </mergeCells>
  <pageMargins left="0.75" right="0.75" top="1" bottom="1" header="0.5" footer="0.5"/>
  <pageSetup scale="84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5"/>
  <sheetViews>
    <sheetView showRuler="0" zoomScaleNormal="100" workbookViewId="0">
      <selection sqref="A1:K1"/>
    </sheetView>
  </sheetViews>
  <sheetFormatPr defaultColWidth="13.36328125" defaultRowHeight="12.5" x14ac:dyDescent="0.25"/>
  <cols>
    <col min="1" max="1" width="41.54296875" customWidth="1"/>
    <col min="2" max="2" width="0.90625" customWidth="1"/>
    <col min="3" max="3" width="11.81640625" customWidth="1"/>
    <col min="4" max="4" width="0.90625" customWidth="1"/>
    <col min="5" max="5" width="11.81640625" customWidth="1"/>
    <col min="6" max="6" width="0.90625" customWidth="1"/>
    <col min="7" max="7" width="11.81640625" customWidth="1"/>
    <col min="8" max="8" width="0.90625" customWidth="1"/>
    <col min="9" max="9" width="11.81640625" customWidth="1"/>
    <col min="10" max="10" width="0.90625" customWidth="1"/>
    <col min="11" max="11" width="11.81640625" style="60" customWidth="1"/>
    <col min="12" max="12" width="0.90625" customWidth="1"/>
    <col min="13" max="26" width="20.08984375" customWidth="1"/>
  </cols>
  <sheetData>
    <row r="1" spans="1:11" ht="16.649999999999999" customHeight="1" x14ac:dyDescent="0.3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ht="16.649999999999999" customHeight="1" x14ac:dyDescent="0.3">
      <c r="A2" s="85" t="s">
        <v>16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1" ht="16.649999999999999" customHeight="1" x14ac:dyDescent="0.3">
      <c r="A3" s="85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1" ht="16.649999999999999" customHeight="1" x14ac:dyDescent="0.3">
      <c r="A4" s="85" t="s">
        <v>17</v>
      </c>
      <c r="B4" s="85"/>
      <c r="C4" s="85"/>
      <c r="D4" s="85"/>
      <c r="E4" s="85"/>
      <c r="F4" s="85"/>
      <c r="G4" s="85"/>
      <c r="H4" s="85"/>
      <c r="I4" s="85"/>
      <c r="J4" s="85"/>
      <c r="K4" s="85"/>
    </row>
    <row r="5" spans="1:11" ht="16.649999999999999" customHeight="1" x14ac:dyDescent="0.25"/>
    <row r="6" spans="1:11" ht="16.649999999999999" customHeight="1" x14ac:dyDescent="0.25">
      <c r="C6" s="25" t="s">
        <v>14</v>
      </c>
      <c r="E6" s="25" t="s">
        <v>135</v>
      </c>
      <c r="G6" s="25" t="s">
        <v>136</v>
      </c>
      <c r="I6" s="25" t="s">
        <v>165</v>
      </c>
      <c r="K6" s="25" t="s">
        <v>83</v>
      </c>
    </row>
    <row r="7" spans="1:11" ht="16.649999999999999" customHeight="1" x14ac:dyDescent="0.3">
      <c r="A7" s="12" t="s">
        <v>169</v>
      </c>
      <c r="C7" s="31"/>
      <c r="E7" s="31"/>
      <c r="G7" s="31"/>
      <c r="I7" s="31"/>
      <c r="K7" s="31"/>
    </row>
    <row r="8" spans="1:11" ht="16.649999999999999" customHeight="1" x14ac:dyDescent="0.25">
      <c r="A8" s="9" t="s">
        <v>18</v>
      </c>
      <c r="C8" s="4">
        <f>E8+G8+I8+K8</f>
        <v>488000000</v>
      </c>
      <c r="E8" s="4">
        <v>141300000</v>
      </c>
      <c r="G8" s="4">
        <v>118900000</v>
      </c>
      <c r="I8" s="4">
        <v>149200000</v>
      </c>
      <c r="K8" s="4">
        <v>78600000</v>
      </c>
    </row>
    <row r="9" spans="1:11" ht="16.649999999999999" customHeight="1" x14ac:dyDescent="0.25">
      <c r="A9" s="9" t="s">
        <v>19</v>
      </c>
      <c r="C9" s="26">
        <f>E9+G9+I9+K9</f>
        <v>0</v>
      </c>
      <c r="E9" s="5">
        <v>0</v>
      </c>
      <c r="G9" s="5">
        <v>0</v>
      </c>
      <c r="I9" s="5">
        <v>0</v>
      </c>
      <c r="K9" s="5">
        <v>0</v>
      </c>
    </row>
    <row r="10" spans="1:11" ht="16.649999999999999" customHeight="1" thickBot="1" x14ac:dyDescent="0.3">
      <c r="A10" s="9" t="s">
        <v>20</v>
      </c>
      <c r="C10" s="27">
        <f>SUM(C8:C9)</f>
        <v>488000000</v>
      </c>
      <c r="E10" s="27">
        <f>SUM(E8:E9)</f>
        <v>141300000</v>
      </c>
      <c r="G10" s="27">
        <f>SUM(G8:G9)</f>
        <v>118900000</v>
      </c>
      <c r="I10" s="27">
        <f>SUM(I8:I9)</f>
        <v>149200000</v>
      </c>
      <c r="K10" s="27">
        <f>SUM(K8:K9)</f>
        <v>78600000</v>
      </c>
    </row>
    <row r="11" spans="1:11" ht="16.649999999999999" customHeight="1" thickTop="1" thickBot="1" x14ac:dyDescent="0.3">
      <c r="A11" s="9" t="s">
        <v>21</v>
      </c>
      <c r="C11" s="28">
        <v>0.26</v>
      </c>
      <c r="D11" s="67"/>
      <c r="E11" s="28">
        <v>0.11899999999999999</v>
      </c>
      <c r="F11" s="67"/>
      <c r="G11" s="28">
        <v>7.8E-2</v>
      </c>
      <c r="H11" s="67"/>
      <c r="I11" s="28">
        <v>0.65</v>
      </c>
      <c r="K11" s="32"/>
    </row>
    <row r="12" spans="1:11" s="52" customFormat="1" ht="8" customHeight="1" thickTop="1" x14ac:dyDescent="0.25">
      <c r="A12" s="65"/>
      <c r="C12" s="66"/>
      <c r="E12" s="66"/>
      <c r="G12" s="66"/>
      <c r="I12" s="66"/>
    </row>
    <row r="13" spans="1:11" ht="16.649999999999999" customHeight="1" x14ac:dyDescent="0.3">
      <c r="A13" s="12" t="s">
        <v>170</v>
      </c>
      <c r="C13" s="63"/>
      <c r="G13" s="63"/>
      <c r="I13" s="63"/>
      <c r="K13" s="63"/>
    </row>
    <row r="14" spans="1:11" ht="16.649999999999999" customHeight="1" x14ac:dyDescent="0.25">
      <c r="A14" s="9" t="s">
        <v>18</v>
      </c>
      <c r="C14" s="4">
        <f t="shared" ref="C14:C15" si="0">E14+G14+I14+K14</f>
        <v>495200000</v>
      </c>
      <c r="E14" s="29">
        <v>148300000</v>
      </c>
      <c r="G14" s="4">
        <v>116900000</v>
      </c>
      <c r="I14" s="4">
        <v>146600000</v>
      </c>
      <c r="K14" s="4">
        <v>83400000</v>
      </c>
    </row>
    <row r="15" spans="1:11" ht="16.649999999999999" customHeight="1" x14ac:dyDescent="0.25">
      <c r="A15" s="9" t="s">
        <v>19</v>
      </c>
      <c r="C15" s="26">
        <f t="shared" si="0"/>
        <v>0</v>
      </c>
      <c r="E15" s="5">
        <v>0</v>
      </c>
      <c r="G15" s="5">
        <v>0</v>
      </c>
      <c r="I15" s="5">
        <v>0</v>
      </c>
      <c r="K15" s="5">
        <v>0</v>
      </c>
    </row>
    <row r="16" spans="1:11" ht="16.649999999999999" customHeight="1" thickBot="1" x14ac:dyDescent="0.3">
      <c r="A16" s="9" t="s">
        <v>20</v>
      </c>
      <c r="C16" s="27">
        <f>SUM(C14:C15)</f>
        <v>495200000</v>
      </c>
      <c r="E16" s="27">
        <f>SUM(E14:E15)</f>
        <v>148300000</v>
      </c>
      <c r="G16" s="27">
        <f>SUM(G14:G15)</f>
        <v>116900000</v>
      </c>
      <c r="I16" s="27">
        <f>SUM(I14:I15)</f>
        <v>146600000</v>
      </c>
      <c r="K16" s="27">
        <f>SUM(K14:K15)</f>
        <v>83400000</v>
      </c>
    </row>
    <row r="17" spans="1:11" ht="16.649999999999999" customHeight="1" thickTop="1" thickBot="1" x14ac:dyDescent="0.3">
      <c r="A17" s="9" t="s">
        <v>21</v>
      </c>
      <c r="C17" s="28">
        <v>0.24199999999999999</v>
      </c>
      <c r="E17" s="28">
        <v>0.14599999999999999</v>
      </c>
      <c r="G17" s="28">
        <v>3.6999999999999998E-2</v>
      </c>
      <c r="I17" s="28">
        <v>0.51400000000000001</v>
      </c>
      <c r="K17" s="32"/>
    </row>
    <row r="18" spans="1:11" ht="16.649999999999999" customHeight="1" thickTop="1" x14ac:dyDescent="0.25">
      <c r="A18" s="9"/>
      <c r="C18" s="64"/>
      <c r="E18" s="64"/>
      <c r="G18" s="64"/>
      <c r="I18" s="64"/>
      <c r="K18" s="52"/>
    </row>
    <row r="19" spans="1:11" ht="16.649999999999999" customHeight="1" x14ac:dyDescent="0.25">
      <c r="A19" s="67"/>
      <c r="B19" s="67"/>
      <c r="C19" s="25" t="s">
        <v>14</v>
      </c>
      <c r="D19" s="67"/>
      <c r="E19" s="25" t="s">
        <v>135</v>
      </c>
      <c r="F19" s="67"/>
      <c r="G19" s="25" t="s">
        <v>136</v>
      </c>
      <c r="H19" s="67"/>
      <c r="I19" s="25" t="s">
        <v>165</v>
      </c>
      <c r="J19" s="67"/>
      <c r="K19" s="25" t="s">
        <v>83</v>
      </c>
    </row>
    <row r="20" spans="1:11" ht="16.649999999999999" customHeight="1" x14ac:dyDescent="0.3">
      <c r="A20" s="69" t="s">
        <v>171</v>
      </c>
      <c r="B20" s="67"/>
      <c r="C20" s="31"/>
      <c r="D20" s="67"/>
      <c r="E20" s="31"/>
      <c r="F20" s="67"/>
      <c r="G20" s="31"/>
      <c r="H20" s="67"/>
      <c r="I20" s="31"/>
      <c r="J20" s="67"/>
      <c r="K20" s="31"/>
    </row>
    <row r="21" spans="1:11" ht="16.649999999999999" customHeight="1" x14ac:dyDescent="0.25">
      <c r="A21" s="9" t="s">
        <v>18</v>
      </c>
      <c r="B21" s="67"/>
      <c r="C21" s="4">
        <f>E21+G21+I21+K21</f>
        <v>1515100000</v>
      </c>
      <c r="D21" s="67"/>
      <c r="E21" s="4">
        <v>428900000</v>
      </c>
      <c r="F21" s="67"/>
      <c r="G21" s="4">
        <v>366600000</v>
      </c>
      <c r="H21" s="67"/>
      <c r="I21" s="4">
        <v>486300000</v>
      </c>
      <c r="J21" s="67"/>
      <c r="K21" s="4">
        <v>233300000</v>
      </c>
    </row>
    <row r="22" spans="1:11" ht="16.649999999999999" customHeight="1" x14ac:dyDescent="0.25">
      <c r="A22" s="9" t="s">
        <v>19</v>
      </c>
      <c r="B22" s="67"/>
      <c r="C22" s="26">
        <f>E22+G22+I22+K22</f>
        <v>0</v>
      </c>
      <c r="D22" s="67"/>
      <c r="E22" s="5">
        <v>0</v>
      </c>
      <c r="F22" s="67"/>
      <c r="G22" s="5">
        <v>0</v>
      </c>
      <c r="H22" s="67"/>
      <c r="I22" s="5">
        <v>1400000</v>
      </c>
      <c r="J22" s="67"/>
      <c r="K22" s="5">
        <v>-1400000</v>
      </c>
    </row>
    <row r="23" spans="1:11" ht="16.649999999999999" customHeight="1" thickBot="1" x14ac:dyDescent="0.3">
      <c r="A23" s="9" t="s">
        <v>20</v>
      </c>
      <c r="B23" s="67"/>
      <c r="C23" s="27">
        <f>SUM(C21:C22)</f>
        <v>1515100000</v>
      </c>
      <c r="D23" s="67"/>
      <c r="E23" s="27">
        <f>SUM(E21:E22)</f>
        <v>428900000</v>
      </c>
      <c r="F23" s="67"/>
      <c r="G23" s="27">
        <f>SUM(G21:G22)</f>
        <v>366600000</v>
      </c>
      <c r="H23" s="67"/>
      <c r="I23" s="27">
        <f>SUM(I21:I22)</f>
        <v>487700000</v>
      </c>
      <c r="J23" s="67"/>
      <c r="K23" s="27">
        <f>SUM(K21:K22)</f>
        <v>231900000</v>
      </c>
    </row>
    <row r="24" spans="1:11" ht="16.649999999999999" customHeight="1" thickTop="1" thickBot="1" x14ac:dyDescent="0.3">
      <c r="A24" s="9" t="s">
        <v>21</v>
      </c>
      <c r="B24" s="67"/>
      <c r="C24" s="28">
        <v>0.26900000000000002</v>
      </c>
      <c r="D24" s="67"/>
      <c r="E24" s="28">
        <v>0.13500000000000001</v>
      </c>
      <c r="F24" s="67"/>
      <c r="G24" s="28">
        <v>0.10100000000000001</v>
      </c>
      <c r="H24" s="67"/>
      <c r="I24" s="28">
        <v>0.624</v>
      </c>
      <c r="J24" s="67"/>
      <c r="K24" s="32"/>
    </row>
    <row r="25" spans="1:11" ht="7.75" customHeight="1" thickTop="1" x14ac:dyDescent="0.25">
      <c r="A25" s="65"/>
      <c r="B25" s="52"/>
      <c r="C25" s="66"/>
      <c r="D25" s="52"/>
      <c r="E25" s="66"/>
      <c r="F25" s="52"/>
      <c r="G25" s="66"/>
      <c r="H25" s="52"/>
      <c r="I25" s="66"/>
      <c r="J25" s="52"/>
      <c r="K25" s="52"/>
    </row>
    <row r="26" spans="1:11" ht="16.649999999999999" customHeight="1" x14ac:dyDescent="0.3">
      <c r="A26" s="69" t="s">
        <v>172</v>
      </c>
      <c r="B26" s="67"/>
      <c r="C26" s="63"/>
      <c r="D26" s="67"/>
      <c r="E26" s="67"/>
      <c r="F26" s="67"/>
      <c r="G26" s="63"/>
      <c r="H26" s="67"/>
      <c r="I26" s="63"/>
      <c r="J26" s="67"/>
      <c r="K26" s="63"/>
    </row>
    <row r="27" spans="1:11" ht="16.649999999999999" customHeight="1" x14ac:dyDescent="0.25">
      <c r="A27" s="9" t="s">
        <v>18</v>
      </c>
      <c r="B27" s="67"/>
      <c r="C27" s="4">
        <f t="shared" ref="C27:C28" si="1">E27+G27+I27+K27</f>
        <v>1449400000</v>
      </c>
      <c r="D27" s="67"/>
      <c r="E27" s="29">
        <v>442000000</v>
      </c>
      <c r="F27" s="67"/>
      <c r="G27" s="4">
        <v>334100000</v>
      </c>
      <c r="H27" s="67"/>
      <c r="I27" s="4">
        <v>439200000</v>
      </c>
      <c r="J27" s="67"/>
      <c r="K27" s="4">
        <v>234100000</v>
      </c>
    </row>
    <row r="28" spans="1:11" ht="16.649999999999999" customHeight="1" x14ac:dyDescent="0.25">
      <c r="A28" s="9" t="s">
        <v>19</v>
      </c>
      <c r="B28" s="67"/>
      <c r="C28" s="26">
        <f t="shared" si="1"/>
        <v>0</v>
      </c>
      <c r="D28" s="67"/>
      <c r="E28" s="5">
        <v>0</v>
      </c>
      <c r="F28" s="67"/>
      <c r="G28" s="5">
        <v>0</v>
      </c>
      <c r="H28" s="67"/>
      <c r="I28" s="5">
        <v>100000</v>
      </c>
      <c r="J28" s="67"/>
      <c r="K28" s="5">
        <v>-100000</v>
      </c>
    </row>
    <row r="29" spans="1:11" ht="16.649999999999999" customHeight="1" thickBot="1" x14ac:dyDescent="0.3">
      <c r="A29" s="9" t="s">
        <v>20</v>
      </c>
      <c r="B29" s="67"/>
      <c r="C29" s="27">
        <f>SUM(C27:C28)</f>
        <v>1449400000</v>
      </c>
      <c r="D29" s="67"/>
      <c r="E29" s="27">
        <f>SUM(E27:E28)</f>
        <v>442000000</v>
      </c>
      <c r="F29" s="67"/>
      <c r="G29" s="27">
        <f>SUM(G27:G28)</f>
        <v>334100000</v>
      </c>
      <c r="H29" s="67"/>
      <c r="I29" s="27">
        <f>SUM(I27:I28)</f>
        <v>439300000</v>
      </c>
      <c r="J29" s="67"/>
      <c r="K29" s="27">
        <f>SUM(K27:K28)</f>
        <v>234000000</v>
      </c>
    </row>
    <row r="30" spans="1:11" ht="16.649999999999999" customHeight="1" thickTop="1" thickBot="1" x14ac:dyDescent="0.3">
      <c r="A30" s="9" t="s">
        <v>21</v>
      </c>
      <c r="B30" s="67"/>
      <c r="C30" s="28">
        <v>0.21199999999999999</v>
      </c>
      <c r="D30" s="67"/>
      <c r="E30" s="28">
        <v>8.5999999999999993E-2</v>
      </c>
      <c r="F30" s="67"/>
      <c r="G30" s="28">
        <v>2.1999999999999999E-2</v>
      </c>
      <c r="H30" s="67"/>
      <c r="I30" s="28">
        <v>0.52900000000000003</v>
      </c>
      <c r="J30" s="67"/>
      <c r="K30" s="32"/>
    </row>
    <row r="31" spans="1:11" ht="16.649999999999999" customHeight="1" thickTop="1" x14ac:dyDescent="0.25"/>
    <row r="32" spans="1:11" ht="16.649999999999999" customHeight="1" x14ac:dyDescent="0.25"/>
    <row r="33" spans="3:9" ht="16.649999999999999" customHeight="1" x14ac:dyDescent="0.25"/>
    <row r="34" spans="3:9" ht="16.649999999999999" customHeight="1" x14ac:dyDescent="0.25"/>
    <row r="35" spans="3:9" ht="16.649999999999999" customHeight="1" x14ac:dyDescent="0.25"/>
    <row r="36" spans="3:9" ht="16.649999999999999" customHeight="1" x14ac:dyDescent="0.25"/>
    <row r="37" spans="3:9" ht="16.649999999999999" customHeight="1" x14ac:dyDescent="0.25"/>
    <row r="38" spans="3:9" ht="14.4" customHeight="1" x14ac:dyDescent="0.25">
      <c r="C38" s="79"/>
      <c r="E38" s="79"/>
      <c r="G38" s="79"/>
      <c r="I38" s="79"/>
    </row>
    <row r="39" spans="3:9" ht="16.649999999999999" customHeight="1" x14ac:dyDescent="0.25"/>
    <row r="40" spans="3:9" ht="16.649999999999999" customHeight="1" x14ac:dyDescent="0.25"/>
    <row r="41" spans="3:9" ht="16.649999999999999" customHeight="1" x14ac:dyDescent="0.25"/>
    <row r="42" spans="3:9" ht="16.649999999999999" customHeight="1" x14ac:dyDescent="0.25"/>
    <row r="43" spans="3:9" ht="16.649999999999999" customHeight="1" x14ac:dyDescent="0.25"/>
    <row r="44" spans="3:9" ht="16.649999999999999" customHeight="1" x14ac:dyDescent="0.25"/>
    <row r="45" spans="3:9" ht="16.649999999999999" customHeight="1" x14ac:dyDescent="0.25"/>
    <row r="46" spans="3:9" ht="16.649999999999999" customHeight="1" x14ac:dyDescent="0.25"/>
    <row r="47" spans="3:9" ht="16.649999999999999" customHeight="1" x14ac:dyDescent="0.25"/>
    <row r="48" spans="3:9" ht="16.649999999999999" customHeight="1" x14ac:dyDescent="0.25"/>
    <row r="49" ht="16.649999999999999" customHeight="1" x14ac:dyDescent="0.25"/>
    <row r="50" ht="16.649999999999999" customHeight="1" x14ac:dyDescent="0.25"/>
    <row r="51" ht="16.649999999999999" customHeight="1" x14ac:dyDescent="0.25"/>
    <row r="52" ht="16.649999999999999" customHeight="1" x14ac:dyDescent="0.25"/>
    <row r="53" ht="16.649999999999999" customHeight="1" x14ac:dyDescent="0.25"/>
    <row r="54" ht="16.649999999999999" customHeight="1" x14ac:dyDescent="0.25"/>
    <row r="55" ht="16.649999999999999" customHeight="1" x14ac:dyDescent="0.25"/>
    <row r="56" ht="16.649999999999999" customHeight="1" x14ac:dyDescent="0.25"/>
    <row r="57" ht="16.649999999999999" customHeight="1" x14ac:dyDescent="0.25"/>
    <row r="58" ht="16.649999999999999" customHeight="1" x14ac:dyDescent="0.25"/>
    <row r="59" ht="16.649999999999999" customHeight="1" x14ac:dyDescent="0.25"/>
    <row r="60" ht="16.649999999999999" customHeight="1" x14ac:dyDescent="0.25"/>
    <row r="61" ht="16.649999999999999" customHeight="1" x14ac:dyDescent="0.25"/>
    <row r="62" ht="16.649999999999999" customHeight="1" x14ac:dyDescent="0.25"/>
    <row r="63" ht="16.649999999999999" customHeight="1" x14ac:dyDescent="0.25"/>
    <row r="64" ht="16.649999999999999" customHeight="1" x14ac:dyDescent="0.25"/>
    <row r="65" ht="16.649999999999999" customHeight="1" x14ac:dyDescent="0.25"/>
    <row r="66" ht="16.649999999999999" customHeight="1" x14ac:dyDescent="0.25"/>
    <row r="67" ht="16.649999999999999" customHeight="1" x14ac:dyDescent="0.25"/>
    <row r="68" ht="16.649999999999999" customHeight="1" x14ac:dyDescent="0.25"/>
    <row r="69" ht="16.649999999999999" customHeight="1" x14ac:dyDescent="0.25"/>
    <row r="70" ht="16.649999999999999" customHeight="1" x14ac:dyDescent="0.25"/>
    <row r="71" ht="16.649999999999999" customHeight="1" x14ac:dyDescent="0.25"/>
    <row r="72" ht="16.649999999999999" customHeight="1" x14ac:dyDescent="0.25"/>
    <row r="73" ht="16.649999999999999" customHeight="1" x14ac:dyDescent="0.25"/>
    <row r="74" ht="16.649999999999999" customHeight="1" x14ac:dyDescent="0.25"/>
    <row r="75" ht="16.649999999999999" customHeight="1" x14ac:dyDescent="0.25"/>
    <row r="76" ht="16.649999999999999" customHeight="1" x14ac:dyDescent="0.25"/>
    <row r="77" ht="16.649999999999999" customHeight="1" x14ac:dyDescent="0.25"/>
    <row r="78" ht="16.649999999999999" customHeight="1" x14ac:dyDescent="0.25"/>
    <row r="79" ht="16.649999999999999" customHeight="1" x14ac:dyDescent="0.25"/>
    <row r="80" ht="16.649999999999999" customHeight="1" x14ac:dyDescent="0.25"/>
    <row r="81" ht="16.649999999999999" customHeight="1" x14ac:dyDescent="0.25"/>
    <row r="82" ht="16.649999999999999" customHeight="1" x14ac:dyDescent="0.25"/>
    <row r="83" ht="16.649999999999999" customHeight="1" x14ac:dyDescent="0.25"/>
    <row r="84" ht="16.649999999999999" customHeight="1" x14ac:dyDescent="0.25"/>
    <row r="85" ht="16.649999999999999" customHeight="1" x14ac:dyDescent="0.25"/>
  </sheetData>
  <mergeCells count="4">
    <mergeCell ref="A1:K1"/>
    <mergeCell ref="A2:K2"/>
    <mergeCell ref="A3:K3"/>
    <mergeCell ref="A4:K4"/>
  </mergeCells>
  <pageMargins left="0.75" right="0.75" top="1" bottom="1" header="0.5" footer="0.5"/>
  <pageSetup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showRuler="0" zoomScaleNormal="100" workbookViewId="0">
      <selection sqref="A1:E1"/>
    </sheetView>
  </sheetViews>
  <sheetFormatPr defaultColWidth="13.36328125" defaultRowHeight="12.5" x14ac:dyDescent="0.25"/>
  <cols>
    <col min="1" max="1" width="62.1796875" customWidth="1"/>
    <col min="2" max="2" width="15" customWidth="1"/>
    <col min="3" max="3" width="0.90625" customWidth="1"/>
    <col min="4" max="4" width="15" customWidth="1"/>
    <col min="5" max="5" width="0.90625" customWidth="1"/>
    <col min="6" max="26" width="20.08984375" customWidth="1"/>
  </cols>
  <sheetData>
    <row r="1" spans="1:5" ht="16.649999999999999" customHeight="1" x14ac:dyDescent="0.3">
      <c r="A1" s="85" t="s">
        <v>0</v>
      </c>
      <c r="B1" s="82"/>
      <c r="C1" s="82"/>
      <c r="D1" s="82"/>
      <c r="E1" s="82"/>
    </row>
    <row r="2" spans="1:5" ht="16.649999999999999" customHeight="1" x14ac:dyDescent="0.3">
      <c r="A2" s="85" t="s">
        <v>22</v>
      </c>
      <c r="B2" s="82"/>
      <c r="C2" s="82"/>
      <c r="D2" s="82"/>
      <c r="E2" s="82"/>
    </row>
    <row r="3" spans="1:5" ht="16.649999999999999" customHeight="1" x14ac:dyDescent="0.3">
      <c r="A3" s="85" t="s">
        <v>1</v>
      </c>
      <c r="B3" s="82"/>
      <c r="C3" s="82"/>
      <c r="D3" s="82"/>
      <c r="E3" s="82"/>
    </row>
    <row r="4" spans="1:5" ht="16.649999999999999" customHeight="1" x14ac:dyDescent="0.3">
      <c r="A4" s="85" t="s">
        <v>17</v>
      </c>
      <c r="B4" s="82"/>
      <c r="C4" s="82"/>
      <c r="D4" s="82"/>
      <c r="E4" s="82"/>
    </row>
    <row r="5" spans="1:5" ht="16.649999999999999" customHeight="1" x14ac:dyDescent="0.25"/>
    <row r="6" spans="1:5" ht="27.5" customHeight="1" x14ac:dyDescent="0.3">
      <c r="B6" s="50" t="s">
        <v>173</v>
      </c>
      <c r="D6" s="50" t="s">
        <v>132</v>
      </c>
    </row>
    <row r="7" spans="1:5" ht="16.649999999999999" customHeight="1" x14ac:dyDescent="0.25">
      <c r="A7" s="2" t="s">
        <v>23</v>
      </c>
      <c r="B7" s="31"/>
      <c r="D7" s="31"/>
    </row>
    <row r="8" spans="1:5" ht="16.649999999999999" customHeight="1" x14ac:dyDescent="0.25">
      <c r="A8" t="s">
        <v>129</v>
      </c>
    </row>
    <row r="9" spans="1:5" ht="16.649999999999999" customHeight="1" x14ac:dyDescent="0.25">
      <c r="A9" s="3" t="s">
        <v>24</v>
      </c>
      <c r="B9" s="4">
        <v>615400000</v>
      </c>
      <c r="D9" s="4">
        <v>898500000</v>
      </c>
    </row>
    <row r="10" spans="1:5" ht="16.649999999999999" customHeight="1" x14ac:dyDescent="0.25">
      <c r="A10" s="3" t="s">
        <v>25</v>
      </c>
      <c r="B10" s="8">
        <v>356000000</v>
      </c>
      <c r="D10" s="8">
        <v>460500000</v>
      </c>
    </row>
    <row r="11" spans="1:5" ht="16.649999999999999" customHeight="1" x14ac:dyDescent="0.25">
      <c r="A11" s="3" t="s">
        <v>26</v>
      </c>
      <c r="B11" s="8">
        <v>51300000</v>
      </c>
      <c r="D11" s="33">
        <v>44300000</v>
      </c>
    </row>
    <row r="12" spans="1:5" ht="16.649999999999999" customHeight="1" x14ac:dyDescent="0.25">
      <c r="A12" s="3" t="s">
        <v>27</v>
      </c>
      <c r="B12" s="8">
        <v>11200000</v>
      </c>
      <c r="D12" s="8">
        <v>13400000</v>
      </c>
    </row>
    <row r="13" spans="1:5" ht="16.649999999999999" customHeight="1" x14ac:dyDescent="0.25">
      <c r="A13" s="3" t="s">
        <v>28</v>
      </c>
      <c r="B13" s="8">
        <v>91500000</v>
      </c>
      <c r="D13" s="8">
        <v>89300000</v>
      </c>
    </row>
    <row r="14" spans="1:5" ht="16.649999999999999" customHeight="1" x14ac:dyDescent="0.3">
      <c r="A14" s="2" t="s">
        <v>29</v>
      </c>
      <c r="B14" s="34">
        <f>SUM(B9:B13)</f>
        <v>1125400000</v>
      </c>
      <c r="D14" s="34">
        <f>SUM(D9:D13)</f>
        <v>1506000000</v>
      </c>
    </row>
    <row r="15" spans="1:5" ht="16.649999999999999" customHeight="1" x14ac:dyDescent="0.25">
      <c r="A15" s="3" t="s">
        <v>30</v>
      </c>
      <c r="B15" s="6">
        <v>616400000</v>
      </c>
      <c r="D15" s="6">
        <v>727000000</v>
      </c>
    </row>
    <row r="16" spans="1:5" ht="16.649999999999999" customHeight="1" x14ac:dyDescent="0.25">
      <c r="A16" s="3" t="s">
        <v>31</v>
      </c>
      <c r="B16" s="5">
        <v>530200000</v>
      </c>
      <c r="D16" s="5">
        <v>616500000</v>
      </c>
    </row>
    <row r="17" spans="1:9" ht="16.649999999999999" customHeight="1" x14ac:dyDescent="0.25">
      <c r="A17" s="9" t="s">
        <v>32</v>
      </c>
      <c r="B17" s="10">
        <f>B15-B16</f>
        <v>86200000</v>
      </c>
      <c r="D17" s="10">
        <f>D15-D16</f>
        <v>110500000</v>
      </c>
    </row>
    <row r="18" spans="1:9" ht="16.649999999999999" customHeight="1" x14ac:dyDescent="0.25">
      <c r="A18" s="9" t="s">
        <v>33</v>
      </c>
      <c r="B18" s="6">
        <v>136800000</v>
      </c>
      <c r="D18" s="6">
        <v>173900000</v>
      </c>
    </row>
    <row r="19" spans="1:9" ht="16.649999999999999" customHeight="1" x14ac:dyDescent="0.25">
      <c r="A19" s="9" t="s">
        <v>34</v>
      </c>
      <c r="B19" s="8">
        <v>184800000</v>
      </c>
      <c r="D19" s="8">
        <v>193600000</v>
      </c>
    </row>
    <row r="20" spans="1:9" ht="16.649999999999999" customHeight="1" x14ac:dyDescent="0.25">
      <c r="A20" s="9" t="s">
        <v>35</v>
      </c>
      <c r="B20" s="8">
        <v>62900000</v>
      </c>
      <c r="D20" s="8">
        <v>79300000</v>
      </c>
    </row>
    <row r="21" spans="1:9" ht="16.649999999999999" customHeight="1" x14ac:dyDescent="0.25">
      <c r="A21" s="9" t="s">
        <v>36</v>
      </c>
      <c r="B21" s="8">
        <v>123000000</v>
      </c>
      <c r="D21" s="8">
        <v>187500000</v>
      </c>
    </row>
    <row r="22" spans="1:9" ht="16.649999999999999" customHeight="1" x14ac:dyDescent="0.25">
      <c r="A22" s="9" t="s">
        <v>37</v>
      </c>
      <c r="B22" s="8">
        <v>147000000</v>
      </c>
      <c r="D22" s="8">
        <v>136200000</v>
      </c>
    </row>
    <row r="23" spans="1:9" ht="16.649999999999999" customHeight="1" x14ac:dyDescent="0.25">
      <c r="A23" s="9" t="s">
        <v>38</v>
      </c>
      <c r="B23" s="8">
        <v>242900000</v>
      </c>
      <c r="D23" s="8">
        <v>108600000</v>
      </c>
    </row>
    <row r="24" spans="1:9" s="67" customFormat="1" ht="16.649999999999999" customHeight="1" x14ac:dyDescent="0.25">
      <c r="A24" s="9" t="s">
        <v>144</v>
      </c>
      <c r="B24" s="8">
        <v>16500000</v>
      </c>
      <c r="D24" s="8">
        <v>0</v>
      </c>
    </row>
    <row r="25" spans="1:9" ht="16.649999999999999" customHeight="1" x14ac:dyDescent="0.25">
      <c r="A25" s="9" t="s">
        <v>39</v>
      </c>
      <c r="B25" s="8">
        <v>9100000</v>
      </c>
      <c r="D25" s="8">
        <v>8200000</v>
      </c>
    </row>
    <row r="26" spans="1:9" s="71" customFormat="1" ht="16.649999999999999" customHeight="1" x14ac:dyDescent="0.25">
      <c r="A26" s="9" t="s">
        <v>180</v>
      </c>
      <c r="B26" s="8">
        <v>20000000</v>
      </c>
      <c r="D26" s="8">
        <v>0</v>
      </c>
    </row>
    <row r="27" spans="1:9" ht="16.649999999999999" customHeight="1" x14ac:dyDescent="0.25">
      <c r="A27" s="9" t="s">
        <v>40</v>
      </c>
      <c r="B27" s="8">
        <v>166800000</v>
      </c>
      <c r="D27" s="8">
        <v>204100000</v>
      </c>
    </row>
    <row r="28" spans="1:9" ht="16.649999999999999" customHeight="1" x14ac:dyDescent="0.3">
      <c r="A28" s="2" t="s">
        <v>41</v>
      </c>
      <c r="B28" s="14">
        <f>B14+SUM(B17:B27)</f>
        <v>2321400000</v>
      </c>
      <c r="D28" s="14">
        <f>D14+SUM(D17:D27)</f>
        <v>2707900000</v>
      </c>
    </row>
    <row r="29" spans="1:9" ht="8" customHeight="1" x14ac:dyDescent="0.25">
      <c r="B29" s="24"/>
      <c r="D29" s="24"/>
    </row>
    <row r="30" spans="1:9" ht="16.649999999999999" customHeight="1" x14ac:dyDescent="0.25">
      <c r="A30" s="2" t="s">
        <v>42</v>
      </c>
    </row>
    <row r="31" spans="1:9" s="67" customFormat="1" ht="16.649999999999999" customHeight="1" x14ac:dyDescent="0.25">
      <c r="A31" s="9" t="s">
        <v>43</v>
      </c>
    </row>
    <row r="32" spans="1:9" ht="16.649999999999999" customHeight="1" x14ac:dyDescent="0.25">
      <c r="A32" s="3" t="s">
        <v>44</v>
      </c>
      <c r="B32" s="4">
        <v>18800000</v>
      </c>
      <c r="C32" s="52"/>
      <c r="D32" s="75">
        <v>102800000</v>
      </c>
      <c r="E32" s="52"/>
      <c r="F32" s="52"/>
      <c r="G32" s="52"/>
      <c r="H32" s="52"/>
      <c r="I32" s="52"/>
    </row>
    <row r="33" spans="1:9" ht="16.649999999999999" customHeight="1" x14ac:dyDescent="0.25">
      <c r="A33" s="3" t="s">
        <v>45</v>
      </c>
      <c r="B33" s="8">
        <v>119700000</v>
      </c>
      <c r="D33" s="8">
        <v>223200000</v>
      </c>
    </row>
    <row r="34" spans="1:9" ht="16.649999999999999" customHeight="1" x14ac:dyDescent="0.25">
      <c r="A34" s="3" t="s">
        <v>46</v>
      </c>
      <c r="B34" s="8">
        <v>224200000</v>
      </c>
      <c r="D34" s="8">
        <v>257100000</v>
      </c>
    </row>
    <row r="35" spans="1:9" ht="16.649999999999999" customHeight="1" x14ac:dyDescent="0.25">
      <c r="A35" s="3" t="s">
        <v>47</v>
      </c>
      <c r="B35" s="8">
        <v>299100000</v>
      </c>
      <c r="D35" s="8">
        <v>352000000</v>
      </c>
    </row>
    <row r="36" spans="1:9" ht="16.649999999999999" customHeight="1" x14ac:dyDescent="0.3">
      <c r="A36" s="2" t="s">
        <v>48</v>
      </c>
      <c r="B36" s="34">
        <f>SUM(B32:B35)</f>
        <v>661800000</v>
      </c>
      <c r="D36" s="34">
        <f>SUM(D32:D35)</f>
        <v>935100000</v>
      </c>
    </row>
    <row r="37" spans="1:9" ht="16.649999999999999" customHeight="1" x14ac:dyDescent="0.25">
      <c r="A37" s="9" t="s">
        <v>49</v>
      </c>
      <c r="B37" s="6">
        <v>514100000</v>
      </c>
      <c r="D37" s="6">
        <v>527100000</v>
      </c>
    </row>
    <row r="38" spans="1:9" ht="16.649999999999999" customHeight="1" x14ac:dyDescent="0.25">
      <c r="A38" s="9" t="s">
        <v>50</v>
      </c>
      <c r="B38" s="8">
        <v>1144500000</v>
      </c>
      <c r="D38" s="8">
        <v>1286100000</v>
      </c>
    </row>
    <row r="39" spans="1:9" ht="16.649999999999999" customHeight="1" x14ac:dyDescent="0.25">
      <c r="A39" s="9" t="s">
        <v>51</v>
      </c>
      <c r="B39" s="8">
        <v>153000000</v>
      </c>
      <c r="D39" s="8">
        <v>137900000</v>
      </c>
    </row>
    <row r="40" spans="1:9" ht="14.4" customHeight="1" x14ac:dyDescent="0.25">
      <c r="A40" s="9" t="s">
        <v>52</v>
      </c>
      <c r="B40" s="8">
        <v>47900000</v>
      </c>
      <c r="C40" s="79"/>
      <c r="D40" s="8">
        <v>62400000</v>
      </c>
      <c r="E40" s="79"/>
      <c r="G40" s="79"/>
      <c r="I40" s="79"/>
    </row>
    <row r="41" spans="1:9" ht="16.649999999999999" customHeight="1" x14ac:dyDescent="0.25">
      <c r="A41" s="9" t="s">
        <v>53</v>
      </c>
      <c r="B41" s="8">
        <v>50200000</v>
      </c>
      <c r="D41" s="8">
        <v>71400000</v>
      </c>
    </row>
    <row r="42" spans="1:9" ht="16.649999999999999" customHeight="1" x14ac:dyDescent="0.25">
      <c r="A42" s="9" t="s">
        <v>54</v>
      </c>
      <c r="B42" s="51"/>
      <c r="C42" s="52"/>
      <c r="D42" s="51"/>
    </row>
    <row r="43" spans="1:9" ht="16.649999999999999" customHeight="1" x14ac:dyDescent="0.25">
      <c r="A43" s="35" t="s">
        <v>55</v>
      </c>
      <c r="B43" s="51">
        <v>-294300000</v>
      </c>
      <c r="D43" s="51">
        <v>-356800000</v>
      </c>
    </row>
    <row r="44" spans="1:9" ht="16.649999999999999" customHeight="1" x14ac:dyDescent="0.25">
      <c r="A44" s="35" t="s">
        <v>56</v>
      </c>
      <c r="B44" s="5">
        <v>44200000</v>
      </c>
      <c r="D44" s="5">
        <v>44700000</v>
      </c>
    </row>
    <row r="45" spans="1:9" ht="16.649999999999999" customHeight="1" x14ac:dyDescent="0.3">
      <c r="A45" s="69" t="s">
        <v>57</v>
      </c>
      <c r="B45" s="34">
        <f>SUM(B43:B44)</f>
        <v>-250100000</v>
      </c>
      <c r="C45" s="81"/>
      <c r="D45" s="34">
        <f>SUM(D43:D44)</f>
        <v>-312100000</v>
      </c>
    </row>
    <row r="46" spans="1:9" ht="16.649999999999999" customHeight="1" x14ac:dyDescent="0.3">
      <c r="A46" s="12" t="s">
        <v>58</v>
      </c>
      <c r="B46" s="14">
        <f>SUM(B36:B41)+B45</f>
        <v>2321400000</v>
      </c>
      <c r="D46" s="14">
        <f>SUM(D36:D41)+D45</f>
        <v>2707900000</v>
      </c>
    </row>
    <row r="47" spans="1:9" ht="16.649999999999999" customHeight="1" x14ac:dyDescent="0.25">
      <c r="B47" s="22"/>
      <c r="D47" s="22"/>
    </row>
    <row r="48" spans="1:9" ht="16.649999999999999" customHeight="1" x14ac:dyDescent="0.25"/>
    <row r="49" ht="16.649999999999999" customHeight="1" x14ac:dyDescent="0.25"/>
    <row r="50" ht="16.649999999999999" customHeight="1" x14ac:dyDescent="0.25"/>
    <row r="51" ht="16.649999999999999" customHeight="1" x14ac:dyDescent="0.25"/>
    <row r="52" ht="16.649999999999999" customHeight="1" x14ac:dyDescent="0.25"/>
    <row r="53" ht="16.649999999999999" customHeight="1" x14ac:dyDescent="0.25"/>
    <row r="54" ht="16.649999999999999" customHeight="1" x14ac:dyDescent="0.25"/>
    <row r="55" ht="16.649999999999999" customHeight="1" x14ac:dyDescent="0.25"/>
    <row r="56" ht="16.649999999999999" customHeight="1" x14ac:dyDescent="0.25"/>
    <row r="57" ht="16.649999999999999" customHeight="1" x14ac:dyDescent="0.25"/>
    <row r="58" ht="16.649999999999999" customHeight="1" x14ac:dyDescent="0.25"/>
    <row r="59" ht="16.649999999999999" customHeight="1" x14ac:dyDescent="0.25"/>
    <row r="60" ht="16.649999999999999" customHeight="1" x14ac:dyDescent="0.25"/>
    <row r="61" ht="16.649999999999999" customHeight="1" x14ac:dyDescent="0.25"/>
    <row r="62" ht="16.649999999999999" customHeight="1" x14ac:dyDescent="0.25"/>
    <row r="63" ht="16.649999999999999" customHeight="1" x14ac:dyDescent="0.25"/>
    <row r="64" ht="16.649999999999999" customHeight="1" x14ac:dyDescent="0.25"/>
    <row r="65" ht="16.649999999999999" customHeight="1" x14ac:dyDescent="0.25"/>
    <row r="66" ht="16.649999999999999" customHeight="1" x14ac:dyDescent="0.25"/>
    <row r="67" ht="16.649999999999999" customHeight="1" x14ac:dyDescent="0.25"/>
    <row r="68" ht="16.649999999999999" customHeight="1" x14ac:dyDescent="0.25"/>
    <row r="69" ht="16.649999999999999" customHeight="1" x14ac:dyDescent="0.25"/>
    <row r="70" ht="16.649999999999999" customHeight="1" x14ac:dyDescent="0.25"/>
    <row r="71" ht="16.649999999999999" customHeight="1" x14ac:dyDescent="0.25"/>
    <row r="72" ht="16.649999999999999" customHeight="1" x14ac:dyDescent="0.25"/>
    <row r="73" ht="16.649999999999999" customHeight="1" x14ac:dyDescent="0.25"/>
    <row r="74" ht="16.649999999999999" customHeight="1" x14ac:dyDescent="0.25"/>
    <row r="75" ht="16.649999999999999" customHeight="1" x14ac:dyDescent="0.25"/>
    <row r="76" ht="16.649999999999999" customHeight="1" x14ac:dyDescent="0.25"/>
    <row r="77" ht="16.649999999999999" customHeight="1" x14ac:dyDescent="0.25"/>
    <row r="78" ht="16.649999999999999" customHeight="1" x14ac:dyDescent="0.25"/>
    <row r="79" ht="16.649999999999999" customHeight="1" x14ac:dyDescent="0.25"/>
    <row r="80" ht="16.649999999999999" customHeight="1" x14ac:dyDescent="0.25"/>
    <row r="81" ht="16.649999999999999" customHeight="1" x14ac:dyDescent="0.25"/>
    <row r="82" ht="16.649999999999999" customHeight="1" x14ac:dyDescent="0.25"/>
    <row r="83" ht="16.649999999999999" customHeight="1" x14ac:dyDescent="0.25"/>
    <row r="84" ht="16.649999999999999" customHeight="1" x14ac:dyDescent="0.25"/>
    <row r="85" ht="16.649999999999999" customHeight="1" x14ac:dyDescent="0.25"/>
    <row r="86" ht="16.649999999999999" customHeight="1" x14ac:dyDescent="0.25"/>
    <row r="87" ht="16.649999999999999" customHeight="1" x14ac:dyDescent="0.25"/>
    <row r="88" ht="16.649999999999999" customHeight="1" x14ac:dyDescent="0.25"/>
    <row r="89" ht="16.649999999999999" customHeight="1" x14ac:dyDescent="0.25"/>
    <row r="90" ht="16.649999999999999" customHeight="1" x14ac:dyDescent="0.25"/>
    <row r="91" ht="16.649999999999999" customHeight="1" x14ac:dyDescent="0.25"/>
    <row r="92" ht="16.649999999999999" customHeight="1" x14ac:dyDescent="0.25"/>
    <row r="93" ht="16.649999999999999" customHeight="1" x14ac:dyDescent="0.25"/>
    <row r="94" ht="16.649999999999999" customHeight="1" x14ac:dyDescent="0.25"/>
    <row r="95" ht="16.649999999999999" customHeight="1" x14ac:dyDescent="0.25"/>
    <row r="96" ht="16.649999999999999" customHeight="1" x14ac:dyDescent="0.25"/>
  </sheetData>
  <mergeCells count="4">
    <mergeCell ref="A1:E1"/>
    <mergeCell ref="A2:E2"/>
    <mergeCell ref="A3:E3"/>
    <mergeCell ref="A4:E4"/>
  </mergeCells>
  <pageMargins left="0.75" right="0.75" top="1" bottom="1" header="0.5" footer="0.5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3"/>
  <sheetViews>
    <sheetView showRuler="0" zoomScale="90" zoomScaleNormal="90" workbookViewId="0">
      <selection sqref="A1:E1"/>
    </sheetView>
  </sheetViews>
  <sheetFormatPr defaultColWidth="13.36328125" defaultRowHeight="12.5" x14ac:dyDescent="0.25"/>
  <cols>
    <col min="1" max="1" width="79.36328125" customWidth="1"/>
    <col min="2" max="2" width="0.90625" customWidth="1"/>
    <col min="3" max="3" width="9.36328125" customWidth="1"/>
    <col min="4" max="4" width="0.90625" customWidth="1"/>
    <col min="5" max="5" width="9.36328125" customWidth="1"/>
    <col min="6" max="6" width="0.90625" customWidth="1"/>
    <col min="7" max="26" width="20.08984375" customWidth="1"/>
  </cols>
  <sheetData>
    <row r="1" spans="1:5" ht="16.649999999999999" customHeight="1" x14ac:dyDescent="0.3">
      <c r="A1" s="85" t="s">
        <v>0</v>
      </c>
      <c r="B1" s="82"/>
      <c r="C1" s="82"/>
      <c r="D1" s="82"/>
      <c r="E1" s="82"/>
    </row>
    <row r="2" spans="1:5" ht="16.649999999999999" customHeight="1" x14ac:dyDescent="0.3">
      <c r="A2" s="85" t="s">
        <v>59</v>
      </c>
      <c r="B2" s="82"/>
      <c r="C2" s="82"/>
      <c r="D2" s="82"/>
      <c r="E2" s="82"/>
    </row>
    <row r="3" spans="1:5" ht="16.649999999999999" customHeight="1" x14ac:dyDescent="0.3">
      <c r="A3" s="85" t="s">
        <v>1</v>
      </c>
      <c r="B3" s="82"/>
      <c r="C3" s="82"/>
      <c r="D3" s="82"/>
      <c r="E3" s="82"/>
    </row>
    <row r="4" spans="1:5" ht="16.649999999999999" customHeight="1" x14ac:dyDescent="0.3">
      <c r="A4" s="85" t="s">
        <v>17</v>
      </c>
      <c r="B4" s="82"/>
      <c r="C4" s="82"/>
      <c r="D4" s="82"/>
      <c r="E4" s="82"/>
    </row>
    <row r="5" spans="1:5" ht="16.649999999999999" customHeight="1" x14ac:dyDescent="0.25"/>
    <row r="6" spans="1:5" ht="30.65" customHeight="1" x14ac:dyDescent="0.3">
      <c r="C6" s="87" t="s">
        <v>168</v>
      </c>
      <c r="D6" s="82"/>
      <c r="E6" s="82"/>
    </row>
    <row r="7" spans="1:5" ht="16.649999999999999" customHeight="1" x14ac:dyDescent="0.3">
      <c r="C7" s="1">
        <v>2021</v>
      </c>
      <c r="D7" s="37"/>
      <c r="E7" s="1">
        <v>2020</v>
      </c>
    </row>
    <row r="8" spans="1:5" ht="16.25" customHeight="1" x14ac:dyDescent="0.25">
      <c r="A8" s="2" t="s">
        <v>60</v>
      </c>
      <c r="C8" s="31"/>
      <c r="E8" s="31"/>
    </row>
    <row r="9" spans="1:5" ht="16.25" customHeight="1" x14ac:dyDescent="0.25">
      <c r="A9" s="9" t="s">
        <v>61</v>
      </c>
      <c r="C9" s="4">
        <v>-318300000</v>
      </c>
      <c r="E9" s="4">
        <v>-142500000</v>
      </c>
    </row>
    <row r="10" spans="1:5" ht="16.25" customHeight="1" x14ac:dyDescent="0.25">
      <c r="A10" s="9" t="s">
        <v>62</v>
      </c>
      <c r="C10" s="8">
        <v>0</v>
      </c>
      <c r="E10" s="8">
        <v>1066800000</v>
      </c>
    </row>
    <row r="11" spans="1:5" ht="25" x14ac:dyDescent="0.25">
      <c r="A11" s="9" t="s">
        <v>181</v>
      </c>
    </row>
    <row r="12" spans="1:5" ht="16.25" customHeight="1" x14ac:dyDescent="0.25">
      <c r="A12" s="3" t="s">
        <v>63</v>
      </c>
      <c r="C12" s="8">
        <v>0</v>
      </c>
      <c r="E12" s="8">
        <v>-1057700000</v>
      </c>
    </row>
    <row r="13" spans="1:5" s="67" customFormat="1" ht="16.25" customHeight="1" x14ac:dyDescent="0.25">
      <c r="A13" s="3" t="s">
        <v>145</v>
      </c>
      <c r="C13" s="8">
        <v>0</v>
      </c>
      <c r="E13" s="8">
        <v>28500000</v>
      </c>
    </row>
    <row r="14" spans="1:5" ht="16.25" customHeight="1" x14ac:dyDescent="0.25">
      <c r="A14" s="3" t="s">
        <v>182</v>
      </c>
      <c r="C14" s="8">
        <v>3200000</v>
      </c>
      <c r="E14" s="8">
        <v>14300000</v>
      </c>
    </row>
    <row r="15" spans="1:5" ht="16.25" customHeight="1" x14ac:dyDescent="0.25">
      <c r="A15" s="3" t="s">
        <v>64</v>
      </c>
      <c r="C15" s="8">
        <v>1500000</v>
      </c>
      <c r="E15" s="8">
        <v>3500000</v>
      </c>
    </row>
    <row r="16" spans="1:5" ht="16.25" customHeight="1" x14ac:dyDescent="0.25">
      <c r="A16" s="3" t="s">
        <v>65</v>
      </c>
      <c r="C16" s="8">
        <v>11500000</v>
      </c>
      <c r="E16" s="8">
        <v>11100000</v>
      </c>
    </row>
    <row r="17" spans="1:9" ht="16.25" customHeight="1" x14ac:dyDescent="0.25">
      <c r="A17" s="3" t="s">
        <v>66</v>
      </c>
      <c r="C17" s="8">
        <v>23200000</v>
      </c>
      <c r="E17" s="8">
        <v>22000000</v>
      </c>
    </row>
    <row r="18" spans="1:9" ht="16.25" customHeight="1" x14ac:dyDescent="0.25">
      <c r="A18" s="3" t="s">
        <v>67</v>
      </c>
      <c r="C18" s="8">
        <v>50800000</v>
      </c>
      <c r="E18" s="8">
        <v>48900000</v>
      </c>
    </row>
    <row r="19" spans="1:9" ht="16.25" customHeight="1" x14ac:dyDescent="0.25">
      <c r="A19" s="3" t="s">
        <v>68</v>
      </c>
      <c r="C19" s="8">
        <v>50900000</v>
      </c>
      <c r="E19" s="8">
        <v>50200000</v>
      </c>
    </row>
    <row r="20" spans="1:9" s="67" customFormat="1" ht="16.25" customHeight="1" x14ac:dyDescent="0.25">
      <c r="A20" s="3" t="s">
        <v>146</v>
      </c>
      <c r="C20" s="8">
        <v>1700000</v>
      </c>
      <c r="E20" s="8">
        <v>0</v>
      </c>
    </row>
    <row r="21" spans="1:9" ht="16.25" customHeight="1" x14ac:dyDescent="0.25">
      <c r="A21" s="3" t="s">
        <v>69</v>
      </c>
      <c r="C21" s="8">
        <v>-100000</v>
      </c>
      <c r="E21" s="8">
        <v>600000</v>
      </c>
    </row>
    <row r="22" spans="1:9" ht="16.25" customHeight="1" x14ac:dyDescent="0.25">
      <c r="A22" s="3" t="s">
        <v>70</v>
      </c>
      <c r="C22" s="8">
        <v>1500000</v>
      </c>
      <c r="E22" s="8">
        <v>3300000</v>
      </c>
    </row>
    <row r="23" spans="1:9" ht="16.25" customHeight="1" x14ac:dyDescent="0.25">
      <c r="A23" s="3" t="s">
        <v>71</v>
      </c>
      <c r="C23" s="8">
        <v>-43600000</v>
      </c>
      <c r="E23" s="8">
        <v>-344500000</v>
      </c>
    </row>
    <row r="24" spans="1:9" ht="16.25" customHeight="1" x14ac:dyDescent="0.25">
      <c r="A24" s="3" t="s">
        <v>72</v>
      </c>
      <c r="C24" s="8">
        <v>407700000</v>
      </c>
      <c r="E24" s="8">
        <v>72800000</v>
      </c>
    </row>
    <row r="25" spans="1:9" ht="16.25" customHeight="1" x14ac:dyDescent="0.25">
      <c r="A25" s="3" t="s">
        <v>73</v>
      </c>
      <c r="C25" s="8">
        <v>-65300000</v>
      </c>
      <c r="E25" s="8">
        <v>-16900000</v>
      </c>
    </row>
    <row r="26" spans="1:9" ht="16.25" customHeight="1" x14ac:dyDescent="0.25">
      <c r="A26" s="3" t="s">
        <v>183</v>
      </c>
    </row>
    <row r="27" spans="1:9" ht="16.25" customHeight="1" x14ac:dyDescent="0.25">
      <c r="A27" s="7" t="s">
        <v>133</v>
      </c>
      <c r="C27" s="8">
        <v>135000000</v>
      </c>
      <c r="E27" s="8">
        <v>12400000</v>
      </c>
    </row>
    <row r="28" spans="1:9" ht="16.25" customHeight="1" x14ac:dyDescent="0.25">
      <c r="A28" s="7" t="s">
        <v>27</v>
      </c>
      <c r="C28" s="8">
        <v>2200000</v>
      </c>
      <c r="E28" s="8">
        <v>1500000</v>
      </c>
    </row>
    <row r="29" spans="1:9" ht="16.25" customHeight="1" x14ac:dyDescent="0.25">
      <c r="A29" s="7" t="s">
        <v>76</v>
      </c>
      <c r="C29" s="8">
        <v>-4100000</v>
      </c>
      <c r="E29" s="8">
        <v>400000</v>
      </c>
    </row>
    <row r="30" spans="1:9" ht="16.25" customHeight="1" x14ac:dyDescent="0.25">
      <c r="A30" s="7" t="s">
        <v>74</v>
      </c>
      <c r="C30" s="51">
        <v>-229600000</v>
      </c>
      <c r="D30" s="52"/>
      <c r="E30" s="8">
        <v>-127700000</v>
      </c>
      <c r="F30" s="52"/>
      <c r="G30" s="52"/>
      <c r="H30" s="52"/>
      <c r="I30" s="52"/>
    </row>
    <row r="31" spans="1:9" ht="16.25" customHeight="1" x14ac:dyDescent="0.25">
      <c r="A31" s="7" t="s">
        <v>75</v>
      </c>
      <c r="C31" s="5">
        <v>36300000</v>
      </c>
      <c r="E31" s="5">
        <v>27200000</v>
      </c>
    </row>
    <row r="32" spans="1:9" ht="16.25" customHeight="1" x14ac:dyDescent="0.3">
      <c r="A32" s="2" t="s">
        <v>184</v>
      </c>
      <c r="C32" s="34">
        <f>SUM(C9:C31)</f>
        <v>64500000</v>
      </c>
      <c r="E32" s="34">
        <f>SUM(E9:E31)</f>
        <v>-325800000</v>
      </c>
    </row>
    <row r="33" spans="1:9" ht="16.25" customHeight="1" x14ac:dyDescent="0.3">
      <c r="A33" s="2" t="s">
        <v>77</v>
      </c>
      <c r="C33" s="38"/>
      <c r="E33" s="38"/>
    </row>
    <row r="34" spans="1:9" s="67" customFormat="1" ht="16.25" customHeight="1" x14ac:dyDescent="0.25">
      <c r="A34" s="3" t="s">
        <v>147</v>
      </c>
      <c r="C34" s="8">
        <v>-150400000</v>
      </c>
      <c r="E34" s="8">
        <v>0</v>
      </c>
    </row>
    <row r="35" spans="1:9" ht="16.25" customHeight="1" x14ac:dyDescent="0.25">
      <c r="A35" s="3" t="s">
        <v>78</v>
      </c>
      <c r="C35" s="8">
        <v>0</v>
      </c>
      <c r="E35" s="8">
        <v>1162900000</v>
      </c>
    </row>
    <row r="36" spans="1:9" ht="16.25" customHeight="1" x14ac:dyDescent="0.25">
      <c r="A36" s="3" t="s">
        <v>79</v>
      </c>
      <c r="C36" s="8">
        <v>3286400000</v>
      </c>
      <c r="E36" s="8">
        <v>2550200000</v>
      </c>
    </row>
    <row r="37" spans="1:9" ht="16.25" customHeight="1" x14ac:dyDescent="0.25">
      <c r="A37" s="3" t="s">
        <v>80</v>
      </c>
      <c r="C37" s="8">
        <v>-3294600000</v>
      </c>
      <c r="E37" s="8">
        <v>-2561700000</v>
      </c>
    </row>
    <row r="38" spans="1:9" s="60" customFormat="1" ht="14.4" customHeight="1" x14ac:dyDescent="0.25">
      <c r="A38" s="3" t="s">
        <v>134</v>
      </c>
      <c r="C38" s="80">
        <v>-42100000</v>
      </c>
      <c r="E38" s="80">
        <v>-54800000</v>
      </c>
      <c r="G38" s="79"/>
      <c r="I38" s="79"/>
    </row>
    <row r="39" spans="1:9" ht="16.25" customHeight="1" x14ac:dyDescent="0.25">
      <c r="A39" s="3" t="s">
        <v>81</v>
      </c>
      <c r="C39" s="8">
        <v>-19700000</v>
      </c>
      <c r="E39" s="8">
        <v>-16700000</v>
      </c>
    </row>
    <row r="40" spans="1:9" ht="16.25" customHeight="1" x14ac:dyDescent="0.25">
      <c r="A40" s="3" t="s">
        <v>82</v>
      </c>
      <c r="C40" s="8">
        <v>-14700000</v>
      </c>
      <c r="E40" s="8">
        <v>-23600000</v>
      </c>
    </row>
    <row r="41" spans="1:9" ht="16.25" customHeight="1" x14ac:dyDescent="0.25">
      <c r="A41" s="3" t="s">
        <v>83</v>
      </c>
      <c r="C41" s="5">
        <v>-900000</v>
      </c>
      <c r="E41" s="5">
        <v>-500000</v>
      </c>
    </row>
    <row r="42" spans="1:9" ht="16.25" customHeight="1" x14ac:dyDescent="0.3">
      <c r="A42" s="2" t="s">
        <v>137</v>
      </c>
      <c r="C42" s="34">
        <f>SUM(C34:C41)</f>
        <v>-236000000</v>
      </c>
      <c r="E42" s="34">
        <f>SUM(E34:E41)</f>
        <v>1055800000</v>
      </c>
    </row>
    <row r="43" spans="1:9" ht="16.25" customHeight="1" x14ac:dyDescent="0.3">
      <c r="A43" s="2" t="s">
        <v>84</v>
      </c>
      <c r="C43" s="38"/>
      <c r="E43" s="38"/>
    </row>
    <row r="44" spans="1:9" ht="16.25" customHeight="1" x14ac:dyDescent="0.25">
      <c r="A44" s="3" t="s">
        <v>85</v>
      </c>
      <c r="C44" s="8">
        <v>1500000</v>
      </c>
      <c r="D44" s="35"/>
      <c r="E44" s="8">
        <v>7100000</v>
      </c>
    </row>
    <row r="45" spans="1:9" ht="16.25" customHeight="1" x14ac:dyDescent="0.25">
      <c r="A45" s="3" t="s">
        <v>86</v>
      </c>
      <c r="C45" s="8">
        <v>-99100000</v>
      </c>
      <c r="E45" s="8">
        <v>-451000000</v>
      </c>
    </row>
    <row r="46" spans="1:9" s="67" customFormat="1" ht="16.25" customHeight="1" x14ac:dyDescent="0.25">
      <c r="A46" s="3" t="s">
        <v>148</v>
      </c>
      <c r="C46" s="8">
        <v>0</v>
      </c>
      <c r="E46" s="8">
        <v>-23700000</v>
      </c>
    </row>
    <row r="47" spans="1:9" s="60" customFormat="1" ht="16.25" customHeight="1" x14ac:dyDescent="0.25">
      <c r="A47" s="3" t="s">
        <v>138</v>
      </c>
      <c r="C47" s="8">
        <v>4500000</v>
      </c>
      <c r="E47" s="8">
        <v>0</v>
      </c>
    </row>
    <row r="48" spans="1:9" ht="16.25" customHeight="1" x14ac:dyDescent="0.25">
      <c r="A48" s="3" t="s">
        <v>83</v>
      </c>
      <c r="C48" s="5">
        <v>-7700000</v>
      </c>
      <c r="E48" s="5">
        <v>-4800000</v>
      </c>
    </row>
    <row r="49" spans="1:5" ht="16.25" customHeight="1" x14ac:dyDescent="0.3">
      <c r="A49" s="2" t="s">
        <v>166</v>
      </c>
      <c r="C49" s="58">
        <f>SUM(C44:C48)</f>
        <v>-100800000</v>
      </c>
      <c r="E49" s="58">
        <f>SUM(E44:E48)</f>
        <v>-472400000</v>
      </c>
    </row>
    <row r="50" spans="1:5" ht="16.25" customHeight="1" x14ac:dyDescent="0.3">
      <c r="A50" s="2" t="s">
        <v>87</v>
      </c>
      <c r="C50" s="36">
        <v>-9900000</v>
      </c>
      <c r="E50" s="36">
        <v>-25300000</v>
      </c>
    </row>
    <row r="51" spans="1:5" ht="16.25" customHeight="1" x14ac:dyDescent="0.3">
      <c r="A51" s="2" t="s">
        <v>185</v>
      </c>
      <c r="C51" s="11">
        <f>C32+C42+C49+C50</f>
        <v>-282200000</v>
      </c>
      <c r="E51" s="11">
        <f>E32+E42+E49+E50</f>
        <v>232300000</v>
      </c>
    </row>
    <row r="52" spans="1:5" ht="16.25" customHeight="1" x14ac:dyDescent="0.3">
      <c r="A52" s="2" t="s">
        <v>149</v>
      </c>
      <c r="C52" s="36">
        <v>906700000</v>
      </c>
      <c r="E52" s="36">
        <v>551800000</v>
      </c>
    </row>
    <row r="53" spans="1:5" ht="16.25" customHeight="1" thickBot="1" x14ac:dyDescent="0.35">
      <c r="A53" s="12" t="s">
        <v>150</v>
      </c>
      <c r="C53" s="14">
        <f>SUM(C51:C52)</f>
        <v>624500000</v>
      </c>
      <c r="E53" s="14">
        <f>SUM(E51:E52)</f>
        <v>784100000</v>
      </c>
    </row>
    <row r="54" spans="1:5" ht="16.649999999999999" customHeight="1" thickTop="1" x14ac:dyDescent="0.3">
      <c r="C54" s="39"/>
      <c r="E54" s="39"/>
    </row>
    <row r="55" spans="1:5" ht="16.649999999999999" customHeight="1" x14ac:dyDescent="0.25"/>
    <row r="56" spans="1:5" ht="16.649999999999999" customHeight="1" x14ac:dyDescent="0.25"/>
    <row r="57" spans="1:5" ht="16.649999999999999" customHeight="1" x14ac:dyDescent="0.25"/>
    <row r="58" spans="1:5" ht="16.649999999999999" customHeight="1" x14ac:dyDescent="0.25"/>
    <row r="59" spans="1:5" ht="16.649999999999999" customHeight="1" x14ac:dyDescent="0.25"/>
    <row r="60" spans="1:5" ht="16.649999999999999" customHeight="1" x14ac:dyDescent="0.25"/>
    <row r="61" spans="1:5" ht="16.649999999999999" customHeight="1" x14ac:dyDescent="0.25"/>
    <row r="62" spans="1:5" ht="16.649999999999999" customHeight="1" x14ac:dyDescent="0.25"/>
    <row r="63" spans="1:5" ht="16.649999999999999" customHeight="1" x14ac:dyDescent="0.25"/>
    <row r="64" spans="1:5" ht="16.649999999999999" customHeight="1" x14ac:dyDescent="0.25"/>
    <row r="65" ht="16.649999999999999" customHeight="1" x14ac:dyDescent="0.25"/>
    <row r="66" ht="16.649999999999999" customHeight="1" x14ac:dyDescent="0.25"/>
    <row r="67" ht="16.649999999999999" customHeight="1" x14ac:dyDescent="0.25"/>
    <row r="68" ht="16.649999999999999" customHeight="1" x14ac:dyDescent="0.25"/>
    <row r="69" ht="16.649999999999999" customHeight="1" x14ac:dyDescent="0.25"/>
    <row r="70" ht="16.649999999999999" customHeight="1" x14ac:dyDescent="0.25"/>
    <row r="71" ht="16.649999999999999" customHeight="1" x14ac:dyDescent="0.25"/>
    <row r="72" ht="16.649999999999999" customHeight="1" x14ac:dyDescent="0.25"/>
    <row r="73" ht="16.649999999999999" customHeight="1" x14ac:dyDescent="0.25"/>
    <row r="74" ht="16.649999999999999" customHeight="1" x14ac:dyDescent="0.25"/>
    <row r="75" ht="16.649999999999999" customHeight="1" x14ac:dyDescent="0.25"/>
    <row r="76" ht="16.649999999999999" customHeight="1" x14ac:dyDescent="0.25"/>
    <row r="77" ht="16.649999999999999" customHeight="1" x14ac:dyDescent="0.25"/>
    <row r="78" ht="16.649999999999999" customHeight="1" x14ac:dyDescent="0.25"/>
    <row r="79" ht="16.649999999999999" customHeight="1" x14ac:dyDescent="0.25"/>
    <row r="80" ht="16.649999999999999" customHeight="1" x14ac:dyDescent="0.25"/>
    <row r="81" ht="16.649999999999999" customHeight="1" x14ac:dyDescent="0.25"/>
    <row r="82" ht="16.649999999999999" customHeight="1" x14ac:dyDescent="0.25"/>
    <row r="83" ht="16.649999999999999" customHeight="1" x14ac:dyDescent="0.25"/>
    <row r="84" ht="16.649999999999999" customHeight="1" x14ac:dyDescent="0.25"/>
    <row r="85" ht="16.649999999999999" customHeight="1" x14ac:dyDescent="0.25"/>
    <row r="86" ht="16.649999999999999" customHeight="1" x14ac:dyDescent="0.25"/>
    <row r="87" ht="16.649999999999999" customHeight="1" x14ac:dyDescent="0.25"/>
    <row r="88" ht="16.649999999999999" customHeight="1" x14ac:dyDescent="0.25"/>
    <row r="89" ht="16.649999999999999" customHeight="1" x14ac:dyDescent="0.25"/>
    <row r="90" ht="16.649999999999999" customHeight="1" x14ac:dyDescent="0.25"/>
    <row r="91" ht="16.649999999999999" customHeight="1" x14ac:dyDescent="0.25"/>
    <row r="92" ht="16.649999999999999" customHeight="1" x14ac:dyDescent="0.25"/>
    <row r="93" ht="16.649999999999999" customHeight="1" x14ac:dyDescent="0.25"/>
    <row r="94" ht="16.649999999999999" customHeight="1" x14ac:dyDescent="0.25"/>
    <row r="95" ht="16.649999999999999" customHeight="1" x14ac:dyDescent="0.25"/>
    <row r="96" ht="16.649999999999999" customHeight="1" x14ac:dyDescent="0.25"/>
    <row r="97" ht="16.649999999999999" customHeight="1" x14ac:dyDescent="0.25"/>
    <row r="98" ht="16.649999999999999" customHeight="1" x14ac:dyDescent="0.25"/>
    <row r="99" ht="16.649999999999999" customHeight="1" x14ac:dyDescent="0.25"/>
    <row r="100" ht="16.649999999999999" customHeight="1" x14ac:dyDescent="0.25"/>
    <row r="101" ht="16.649999999999999" customHeight="1" x14ac:dyDescent="0.25"/>
    <row r="102" ht="16.649999999999999" customHeight="1" x14ac:dyDescent="0.25"/>
    <row r="103" ht="16.649999999999999" customHeight="1" x14ac:dyDescent="0.25"/>
  </sheetData>
  <mergeCells count="5">
    <mergeCell ref="A1:E1"/>
    <mergeCell ref="A2:E2"/>
    <mergeCell ref="A3:E3"/>
    <mergeCell ref="A4:E4"/>
    <mergeCell ref="C6:E6"/>
  </mergeCells>
  <pageMargins left="0.75" right="0.75" top="1" bottom="1" header="0.5" footer="0.5"/>
  <pageSetup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8"/>
  <sheetViews>
    <sheetView showRuler="0" zoomScaleNormal="100" workbookViewId="0">
      <selection sqref="A1:J1"/>
    </sheetView>
  </sheetViews>
  <sheetFormatPr defaultColWidth="13.36328125" defaultRowHeight="12.5" x14ac:dyDescent="0.25"/>
  <cols>
    <col min="1" max="2" width="38.08984375" customWidth="1"/>
    <col min="3" max="3" width="0.90625" customWidth="1"/>
    <col min="4" max="4" width="10.08984375" customWidth="1"/>
    <col min="5" max="5" width="0.90625" customWidth="1"/>
    <col min="6" max="6" width="10.08984375" customWidth="1"/>
    <col min="7" max="7" width="0.90625" customWidth="1"/>
    <col min="8" max="8" width="10.08984375" style="67" customWidth="1"/>
    <col min="9" max="9" width="0.90625" style="67" customWidth="1"/>
    <col min="10" max="10" width="10.08984375" style="67" customWidth="1"/>
    <col min="11" max="20" width="20.08984375" customWidth="1"/>
  </cols>
  <sheetData>
    <row r="1" spans="1:10" ht="16.649999999999999" customHeight="1" x14ac:dyDescent="0.3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16.649999999999999" customHeight="1" x14ac:dyDescent="0.3">
      <c r="A2" s="85" t="s">
        <v>88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ht="16.649999999999999" customHeight="1" x14ac:dyDescent="0.3">
      <c r="A3" s="85" t="s">
        <v>1</v>
      </c>
      <c r="B3" s="85"/>
      <c r="C3" s="85"/>
      <c r="D3" s="85"/>
      <c r="E3" s="85"/>
      <c r="F3" s="85"/>
      <c r="G3" s="85"/>
      <c r="H3" s="85"/>
      <c r="I3" s="85"/>
      <c r="J3" s="85"/>
    </row>
    <row r="4" spans="1:10" ht="16.649999999999999" customHeight="1" x14ac:dyDescent="0.3">
      <c r="A4" s="85" t="s">
        <v>2</v>
      </c>
      <c r="B4" s="85"/>
      <c r="C4" s="85"/>
      <c r="D4" s="85"/>
      <c r="E4" s="85"/>
      <c r="F4" s="85"/>
      <c r="G4" s="85"/>
      <c r="H4" s="85"/>
      <c r="I4" s="85"/>
      <c r="J4" s="85"/>
    </row>
    <row r="5" spans="1:10" ht="16.649999999999999" customHeight="1" x14ac:dyDescent="0.25"/>
    <row r="6" spans="1:10" ht="16.649999999999999" customHeight="1" x14ac:dyDescent="0.3">
      <c r="D6" s="85" t="s">
        <v>89</v>
      </c>
      <c r="E6" s="82"/>
      <c r="F6" s="82"/>
      <c r="H6" s="85" t="s">
        <v>175</v>
      </c>
      <c r="I6" s="82"/>
      <c r="J6" s="82"/>
    </row>
    <row r="7" spans="1:10" ht="16.649999999999999" customHeight="1" x14ac:dyDescent="0.3">
      <c r="D7" s="87" t="s">
        <v>174</v>
      </c>
      <c r="E7" s="82"/>
      <c r="F7" s="82"/>
      <c r="H7" s="87" t="s">
        <v>174</v>
      </c>
      <c r="I7" s="82"/>
      <c r="J7" s="82"/>
    </row>
    <row r="8" spans="1:10" ht="16.649999999999999" customHeight="1" x14ac:dyDescent="0.3">
      <c r="D8" s="1">
        <v>2021</v>
      </c>
      <c r="E8" s="21"/>
      <c r="F8" s="1">
        <v>2020</v>
      </c>
      <c r="H8" s="1">
        <v>2021</v>
      </c>
      <c r="I8" s="21"/>
      <c r="J8" s="1">
        <v>2020</v>
      </c>
    </row>
    <row r="9" spans="1:10" ht="13" x14ac:dyDescent="0.3">
      <c r="A9" s="90" t="s">
        <v>90</v>
      </c>
      <c r="B9" s="82"/>
      <c r="D9" s="13">
        <v>-18700000</v>
      </c>
      <c r="F9" s="13">
        <v>-13300000</v>
      </c>
      <c r="H9" s="13">
        <v>-317300000</v>
      </c>
      <c r="J9" s="13">
        <v>-143000000</v>
      </c>
    </row>
    <row r="10" spans="1:10" ht="8" customHeight="1" x14ac:dyDescent="0.25"/>
    <row r="11" spans="1:10" ht="16.649999999999999" customHeight="1" x14ac:dyDescent="0.25">
      <c r="A11" s="35" t="s">
        <v>91</v>
      </c>
      <c r="B11" s="35" t="s">
        <v>92</v>
      </c>
      <c r="D11" s="40">
        <v>13000000</v>
      </c>
      <c r="F11" s="8">
        <v>24400000</v>
      </c>
      <c r="H11" s="40">
        <v>407700000</v>
      </c>
      <c r="J11" s="8">
        <v>72800000</v>
      </c>
    </row>
    <row r="12" spans="1:10" ht="16.649999999999999" customHeight="1" x14ac:dyDescent="0.25">
      <c r="B12" s="35" t="s">
        <v>93</v>
      </c>
      <c r="D12" s="30">
        <v>400000</v>
      </c>
      <c r="F12" s="5">
        <v>400000</v>
      </c>
      <c r="H12" s="30">
        <v>52800000</v>
      </c>
      <c r="J12" s="5">
        <v>1100000</v>
      </c>
    </row>
    <row r="13" spans="1:10" ht="16.649999999999999" customHeight="1" x14ac:dyDescent="0.25">
      <c r="B13" s="35" t="s">
        <v>94</v>
      </c>
      <c r="D13" s="10">
        <f>D11-D12</f>
        <v>12600000</v>
      </c>
      <c r="F13" s="10">
        <f>F11-F12</f>
        <v>24000000</v>
      </c>
      <c r="H13" s="10">
        <f>H11-H12</f>
        <v>354900000</v>
      </c>
      <c r="J13" s="10">
        <f>J11-J12</f>
        <v>71700000</v>
      </c>
    </row>
    <row r="14" spans="1:10" ht="8" customHeight="1" x14ac:dyDescent="0.25">
      <c r="D14" s="45"/>
      <c r="F14" s="45"/>
      <c r="H14" s="45"/>
      <c r="J14" s="45"/>
    </row>
    <row r="15" spans="1:10" x14ac:dyDescent="0.25">
      <c r="A15" s="35" t="s">
        <v>139</v>
      </c>
      <c r="B15" s="35" t="s">
        <v>92</v>
      </c>
      <c r="D15" s="40">
        <v>13000000</v>
      </c>
      <c r="E15" s="57">
        <v>0</v>
      </c>
      <c r="F15" s="8">
        <v>23800000</v>
      </c>
      <c r="H15" s="40">
        <v>45700000</v>
      </c>
      <c r="I15" s="67">
        <v>0</v>
      </c>
      <c r="J15" s="8">
        <v>98400000</v>
      </c>
    </row>
    <row r="16" spans="1:10" ht="16.649999999999999" customHeight="1" x14ac:dyDescent="0.25">
      <c r="B16" s="35" t="s">
        <v>93</v>
      </c>
      <c r="D16" s="30">
        <v>0</v>
      </c>
      <c r="F16" s="30">
        <v>-200000</v>
      </c>
      <c r="H16" s="5">
        <v>600000</v>
      </c>
      <c r="J16" s="5">
        <v>900000</v>
      </c>
    </row>
    <row r="17" spans="1:10" ht="16.649999999999999" customHeight="1" x14ac:dyDescent="0.25">
      <c r="B17" s="35" t="s">
        <v>94</v>
      </c>
      <c r="D17" s="6">
        <f>D15-D16</f>
        <v>13000000</v>
      </c>
      <c r="F17" s="6">
        <f>F15-F16</f>
        <v>24000000</v>
      </c>
      <c r="H17" s="6">
        <f>H15-H16</f>
        <v>45100000</v>
      </c>
      <c r="J17" s="6">
        <f>J15-J16</f>
        <v>97500000</v>
      </c>
    </row>
    <row r="18" spans="1:10" ht="16.649999999999999" customHeight="1" x14ac:dyDescent="0.25">
      <c r="B18" s="35" t="s">
        <v>151</v>
      </c>
      <c r="D18" s="30">
        <v>0</v>
      </c>
      <c r="F18" s="5">
        <v>0</v>
      </c>
      <c r="H18" s="30">
        <v>0</v>
      </c>
      <c r="J18" s="5">
        <v>0</v>
      </c>
    </row>
    <row r="19" spans="1:10" ht="16.649999999999999" customHeight="1" x14ac:dyDescent="0.25">
      <c r="B19" s="35" t="s">
        <v>152</v>
      </c>
      <c r="D19" s="10">
        <f>D17+D18</f>
        <v>13000000</v>
      </c>
      <c r="F19" s="10">
        <f>F17+F18</f>
        <v>24000000</v>
      </c>
      <c r="H19" s="10">
        <f>H17+H18</f>
        <v>45100000</v>
      </c>
      <c r="J19" s="10">
        <f>J17+J18</f>
        <v>97500000</v>
      </c>
    </row>
    <row r="20" spans="1:10" ht="16.649999999999999" customHeight="1" x14ac:dyDescent="0.25">
      <c r="D20" s="31"/>
      <c r="F20" s="31"/>
      <c r="H20" s="31"/>
      <c r="J20" s="31"/>
    </row>
    <row r="21" spans="1:10" ht="13" x14ac:dyDescent="0.3">
      <c r="A21" s="90" t="s">
        <v>186</v>
      </c>
      <c r="B21" s="82"/>
      <c r="D21" s="41">
        <v>6900000</v>
      </c>
      <c r="F21" s="41">
        <v>34700000</v>
      </c>
      <c r="H21" s="41">
        <v>82700000</v>
      </c>
      <c r="J21" s="41">
        <v>26200000</v>
      </c>
    </row>
    <row r="22" spans="1:10" ht="16.649999999999999" customHeight="1" x14ac:dyDescent="0.25">
      <c r="A22" s="89" t="s">
        <v>95</v>
      </c>
      <c r="B22" s="82"/>
      <c r="D22" s="30">
        <v>0</v>
      </c>
      <c r="F22" s="5">
        <v>2100000</v>
      </c>
      <c r="H22" s="30">
        <v>0</v>
      </c>
      <c r="J22" s="5">
        <v>6200000</v>
      </c>
    </row>
    <row r="23" spans="1:10" ht="13.5" thickBot="1" x14ac:dyDescent="0.35">
      <c r="A23" s="90" t="s">
        <v>187</v>
      </c>
      <c r="B23" s="82"/>
      <c r="D23" s="42">
        <f>D21+D22</f>
        <v>6900000</v>
      </c>
      <c r="F23" s="42">
        <f>F21+F22</f>
        <v>36800000</v>
      </c>
      <c r="H23" s="42">
        <f>H21+H22</f>
        <v>82700000</v>
      </c>
      <c r="J23" s="42">
        <f>J21+J22</f>
        <v>32400000</v>
      </c>
    </row>
    <row r="24" spans="1:10" ht="8" customHeight="1" thickTop="1" x14ac:dyDescent="0.25">
      <c r="D24" s="24"/>
      <c r="F24" s="24"/>
      <c r="H24" s="24"/>
      <c r="J24" s="24"/>
    </row>
    <row r="25" spans="1:10" ht="16.649999999999999" customHeight="1" x14ac:dyDescent="0.25">
      <c r="A25" s="89" t="s">
        <v>96</v>
      </c>
      <c r="B25" s="82"/>
      <c r="D25" s="20">
        <v>67131000</v>
      </c>
      <c r="F25" s="20">
        <v>63032000</v>
      </c>
      <c r="H25" s="20">
        <v>66211000</v>
      </c>
      <c r="J25" s="20">
        <v>62897000</v>
      </c>
    </row>
    <row r="26" spans="1:10" ht="16.649999999999999" customHeight="1" x14ac:dyDescent="0.25">
      <c r="A26" s="89" t="s">
        <v>97</v>
      </c>
      <c r="B26" s="82"/>
    </row>
    <row r="27" spans="1:10" ht="16.649999999999999" customHeight="1" x14ac:dyDescent="0.25">
      <c r="B27" s="35" t="s">
        <v>98</v>
      </c>
      <c r="D27" s="20">
        <v>764000</v>
      </c>
      <c r="F27" s="20">
        <v>613000</v>
      </c>
      <c r="H27" s="20">
        <v>857000</v>
      </c>
      <c r="J27" s="20">
        <v>504000</v>
      </c>
    </row>
    <row r="28" spans="1:10" ht="16.649999999999999" customHeight="1" x14ac:dyDescent="0.25">
      <c r="B28" s="35" t="s">
        <v>99</v>
      </c>
      <c r="D28" s="43">
        <v>0</v>
      </c>
      <c r="F28" s="43">
        <v>8625000</v>
      </c>
      <c r="H28" s="43">
        <v>0</v>
      </c>
      <c r="J28" s="43">
        <v>8625000</v>
      </c>
    </row>
    <row r="29" spans="1:10" ht="16.649999999999999" customHeight="1" thickBot="1" x14ac:dyDescent="0.3">
      <c r="A29" s="89" t="s">
        <v>100</v>
      </c>
      <c r="B29" s="82"/>
      <c r="D29" s="44">
        <f>D25+D27+D28</f>
        <v>67895000</v>
      </c>
      <c r="F29" s="44">
        <f>F25+F27+F28</f>
        <v>72270000</v>
      </c>
      <c r="H29" s="44">
        <f>H25+H27+H28</f>
        <v>67068000</v>
      </c>
      <c r="J29" s="44">
        <f>J25+J27+J28</f>
        <v>72026000</v>
      </c>
    </row>
    <row r="30" spans="1:10" s="67" customFormat="1" ht="16.649999999999999" customHeight="1" thickTop="1" x14ac:dyDescent="0.25">
      <c r="A30" s="68"/>
      <c r="D30" s="74"/>
      <c r="F30" s="74"/>
      <c r="H30" s="74"/>
      <c r="J30" s="74"/>
    </row>
    <row r="31" spans="1:10" ht="16.649999999999999" customHeight="1" x14ac:dyDescent="0.25">
      <c r="C31" s="52"/>
      <c r="D31" s="61"/>
      <c r="E31" s="52"/>
      <c r="F31" s="61"/>
      <c r="G31" s="52"/>
      <c r="H31" s="61"/>
      <c r="I31" s="52"/>
      <c r="J31" s="61"/>
    </row>
    <row r="32" spans="1:10" ht="16.649999999999999" customHeight="1" x14ac:dyDescent="0.3">
      <c r="A32" s="90" t="s">
        <v>101</v>
      </c>
      <c r="B32" s="82"/>
    </row>
    <row r="33" spans="1:10" ht="16.649999999999999" customHeight="1" x14ac:dyDescent="0.3">
      <c r="A33" s="88" t="s">
        <v>102</v>
      </c>
      <c r="B33" s="82"/>
    </row>
    <row r="34" spans="1:10" ht="27.5" customHeight="1" x14ac:dyDescent="0.25">
      <c r="A34" s="89" t="s">
        <v>130</v>
      </c>
      <c r="B34" s="82"/>
      <c r="D34" s="4">
        <v>-18700000</v>
      </c>
      <c r="F34" s="4">
        <v>-13300000</v>
      </c>
      <c r="H34" s="4">
        <v>-317300000</v>
      </c>
      <c r="J34" s="4">
        <v>-143000000</v>
      </c>
    </row>
    <row r="35" spans="1:10" ht="16.649999999999999" customHeight="1" x14ac:dyDescent="0.25">
      <c r="A35" s="89" t="s">
        <v>103</v>
      </c>
      <c r="B35" s="82"/>
      <c r="D35" s="20">
        <f>D25</f>
        <v>67131000</v>
      </c>
      <c r="F35" s="20">
        <f>F25</f>
        <v>63032000</v>
      </c>
      <c r="H35" s="20">
        <f>H25</f>
        <v>66211000</v>
      </c>
      <c r="J35" s="20">
        <f>J25</f>
        <v>62897000</v>
      </c>
    </row>
    <row r="36" spans="1:10" ht="16.649999999999999" customHeight="1" thickBot="1" x14ac:dyDescent="0.35">
      <c r="A36" s="90" t="s">
        <v>104</v>
      </c>
      <c r="B36" s="82"/>
      <c r="D36" s="62">
        <f>D34/D35</f>
        <v>-0.27855983077862684</v>
      </c>
      <c r="F36" s="62">
        <f>F34/F35</f>
        <v>-0.21100393450945551</v>
      </c>
      <c r="H36" s="62">
        <f>H34/H35</f>
        <v>-4.7922550633580521</v>
      </c>
      <c r="J36" s="62">
        <f>J34/J35</f>
        <v>-2.2735583573143394</v>
      </c>
    </row>
    <row r="37" spans="1:10" ht="16.649999999999999" customHeight="1" thickTop="1" x14ac:dyDescent="0.25">
      <c r="D37" s="24"/>
      <c r="F37" s="24"/>
      <c r="H37" s="24"/>
      <c r="J37" s="24"/>
    </row>
    <row r="38" spans="1:10" ht="16.649999999999999" customHeight="1" x14ac:dyDescent="0.3">
      <c r="A38" s="88" t="s">
        <v>105</v>
      </c>
      <c r="B38" s="82"/>
    </row>
    <row r="39" spans="1:10" ht="27" customHeight="1" x14ac:dyDescent="0.25">
      <c r="A39" s="89" t="s">
        <v>153</v>
      </c>
      <c r="B39" s="82"/>
      <c r="C39" s="79"/>
      <c r="D39" s="4">
        <f>D23</f>
        <v>6900000</v>
      </c>
      <c r="E39" s="79"/>
      <c r="F39" s="4">
        <f>F23</f>
        <v>36800000</v>
      </c>
      <c r="G39" s="79"/>
      <c r="H39" s="4">
        <f>H23</f>
        <v>82700000</v>
      </c>
      <c r="I39" s="79"/>
      <c r="J39" s="4">
        <f>J23</f>
        <v>32400000</v>
      </c>
    </row>
    <row r="40" spans="1:10" ht="16.649999999999999" customHeight="1" x14ac:dyDescent="0.25">
      <c r="A40" s="89" t="s">
        <v>106</v>
      </c>
      <c r="B40" s="82"/>
      <c r="D40" s="20">
        <f>D29</f>
        <v>67895000</v>
      </c>
      <c r="F40" s="20">
        <f>F29</f>
        <v>72270000</v>
      </c>
      <c r="H40" s="20">
        <f>H29</f>
        <v>67068000</v>
      </c>
      <c r="J40" s="20">
        <f>J29</f>
        <v>72026000</v>
      </c>
    </row>
    <row r="41" spans="1:10" ht="16.649999999999999" customHeight="1" thickBot="1" x14ac:dyDescent="0.35">
      <c r="A41" s="90" t="s">
        <v>154</v>
      </c>
      <c r="B41" s="82"/>
      <c r="D41" s="62">
        <f>D39/D40</f>
        <v>0.10162751307165475</v>
      </c>
      <c r="F41" s="62">
        <f>F39/F40</f>
        <v>0.50920160509201606</v>
      </c>
      <c r="H41" s="62">
        <f>H39/H40</f>
        <v>1.2330768771992604</v>
      </c>
      <c r="J41" s="62">
        <f>J39/J40</f>
        <v>0.44983755865937303</v>
      </c>
    </row>
    <row r="42" spans="1:10" ht="16.649999999999999" customHeight="1" thickTop="1" x14ac:dyDescent="0.25">
      <c r="D42" s="22"/>
      <c r="F42" s="22"/>
      <c r="H42" s="22"/>
      <c r="J42" s="22"/>
    </row>
    <row r="43" spans="1:10" ht="16.649999999999999" customHeight="1" x14ac:dyDescent="0.25">
      <c r="A43" s="59"/>
      <c r="B43" s="59"/>
    </row>
    <row r="44" spans="1:10" ht="16.649999999999999" customHeight="1" x14ac:dyDescent="0.25"/>
    <row r="45" spans="1:10" ht="16.649999999999999" customHeight="1" x14ac:dyDescent="0.25"/>
    <row r="46" spans="1:10" ht="16.649999999999999" customHeight="1" x14ac:dyDescent="0.25"/>
    <row r="47" spans="1:10" ht="16.649999999999999" customHeight="1" x14ac:dyDescent="0.25"/>
    <row r="48" spans="1:10" ht="16.649999999999999" customHeight="1" x14ac:dyDescent="0.25"/>
    <row r="49" ht="16.649999999999999" customHeight="1" x14ac:dyDescent="0.25"/>
    <row r="50" ht="16.649999999999999" customHeight="1" x14ac:dyDescent="0.25"/>
    <row r="51" ht="16.649999999999999" customHeight="1" x14ac:dyDescent="0.25"/>
    <row r="52" ht="16.649999999999999" customHeight="1" x14ac:dyDescent="0.25"/>
    <row r="53" ht="16.649999999999999" customHeight="1" x14ac:dyDescent="0.25"/>
    <row r="54" ht="16.649999999999999" customHeight="1" x14ac:dyDescent="0.25"/>
    <row r="55" ht="16.649999999999999" customHeight="1" x14ac:dyDescent="0.25"/>
    <row r="56" ht="16.649999999999999" customHeight="1" x14ac:dyDescent="0.25"/>
    <row r="57" ht="16.649999999999999" customHeight="1" x14ac:dyDescent="0.25"/>
    <row r="58" ht="16.649999999999999" customHeight="1" x14ac:dyDescent="0.25"/>
    <row r="59" ht="16.649999999999999" customHeight="1" x14ac:dyDescent="0.25"/>
    <row r="60" ht="16.649999999999999" customHeight="1" x14ac:dyDescent="0.25"/>
    <row r="61" ht="16.649999999999999" customHeight="1" x14ac:dyDescent="0.25"/>
    <row r="62" ht="16.649999999999999" customHeight="1" x14ac:dyDescent="0.25"/>
    <row r="63" ht="16.649999999999999" customHeight="1" x14ac:dyDescent="0.25"/>
    <row r="64" ht="16.649999999999999" customHeight="1" x14ac:dyDescent="0.25"/>
    <row r="65" ht="16.649999999999999" customHeight="1" x14ac:dyDescent="0.25"/>
    <row r="66" ht="16.649999999999999" customHeight="1" x14ac:dyDescent="0.25"/>
    <row r="67" ht="16.649999999999999" customHeight="1" x14ac:dyDescent="0.25"/>
    <row r="68" ht="16.649999999999999" customHeight="1" x14ac:dyDescent="0.25"/>
    <row r="69" ht="16.649999999999999" customHeight="1" x14ac:dyDescent="0.25"/>
    <row r="70" ht="16.649999999999999" customHeight="1" x14ac:dyDescent="0.25"/>
    <row r="71" ht="16.649999999999999" customHeight="1" x14ac:dyDescent="0.25"/>
    <row r="72" ht="16.649999999999999" customHeight="1" x14ac:dyDescent="0.25"/>
    <row r="73" ht="16.649999999999999" customHeight="1" x14ac:dyDescent="0.25"/>
    <row r="74" ht="16.649999999999999" customHeight="1" x14ac:dyDescent="0.25"/>
    <row r="75" ht="16.649999999999999" customHeight="1" x14ac:dyDescent="0.25"/>
    <row r="76" ht="16.649999999999999" customHeight="1" x14ac:dyDescent="0.25"/>
    <row r="77" ht="16.649999999999999" customHeight="1" x14ac:dyDescent="0.25"/>
    <row r="78" ht="16.649999999999999" customHeight="1" x14ac:dyDescent="0.25"/>
    <row r="79" ht="16.649999999999999" customHeight="1" x14ac:dyDescent="0.25"/>
    <row r="80" ht="16.649999999999999" customHeight="1" x14ac:dyDescent="0.25"/>
    <row r="81" ht="16.649999999999999" customHeight="1" x14ac:dyDescent="0.25"/>
    <row r="82" ht="16.649999999999999" customHeight="1" x14ac:dyDescent="0.25"/>
    <row r="83" ht="16.649999999999999" customHeight="1" x14ac:dyDescent="0.25"/>
    <row r="84" ht="16.649999999999999" customHeight="1" x14ac:dyDescent="0.25"/>
    <row r="85" ht="16.649999999999999" customHeight="1" x14ac:dyDescent="0.25"/>
    <row r="86" ht="16.649999999999999" customHeight="1" x14ac:dyDescent="0.25"/>
    <row r="87" ht="16.649999999999999" customHeight="1" x14ac:dyDescent="0.25"/>
    <row r="88" ht="16.649999999999999" customHeight="1" x14ac:dyDescent="0.25"/>
  </sheetData>
  <mergeCells count="24">
    <mergeCell ref="A9:B9"/>
    <mergeCell ref="A21:B21"/>
    <mergeCell ref="A22:B22"/>
    <mergeCell ref="A23:B23"/>
    <mergeCell ref="A25:B25"/>
    <mergeCell ref="A26:B26"/>
    <mergeCell ref="A29:B29"/>
    <mergeCell ref="A38:B38"/>
    <mergeCell ref="A39:B39"/>
    <mergeCell ref="A40:B40"/>
    <mergeCell ref="A41:B41"/>
    <mergeCell ref="A32:B32"/>
    <mergeCell ref="A33:B33"/>
    <mergeCell ref="A34:B34"/>
    <mergeCell ref="A35:B35"/>
    <mergeCell ref="A36:B36"/>
    <mergeCell ref="H6:J6"/>
    <mergeCell ref="H7:J7"/>
    <mergeCell ref="A1:J1"/>
    <mergeCell ref="A2:J2"/>
    <mergeCell ref="A3:J3"/>
    <mergeCell ref="A4:J4"/>
    <mergeCell ref="D6:F6"/>
    <mergeCell ref="D7:F7"/>
  </mergeCells>
  <pageMargins left="0.75" right="0.75" top="1" bottom="1" header="0.5" footer="0.5"/>
  <pageSetup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showRuler="0" zoomScaleNormal="100" workbookViewId="0">
      <selection sqref="A1:J1"/>
    </sheetView>
  </sheetViews>
  <sheetFormatPr defaultColWidth="13.36328125" defaultRowHeight="12.5" x14ac:dyDescent="0.25"/>
  <cols>
    <col min="1" max="1" width="41.54296875" customWidth="1"/>
    <col min="2" max="2" width="5.81640625" customWidth="1"/>
    <col min="3" max="3" width="0.90625" customWidth="1"/>
    <col min="4" max="4" width="10.08984375" customWidth="1"/>
    <col min="5" max="5" width="0.90625" customWidth="1"/>
    <col min="6" max="6" width="10.08984375" customWidth="1"/>
    <col min="7" max="7" width="0.90625" customWidth="1"/>
    <col min="8" max="8" width="10.08984375" style="67" customWidth="1"/>
    <col min="9" max="9" width="0.90625" style="67" customWidth="1"/>
    <col min="10" max="10" width="10.08984375" style="67" customWidth="1"/>
    <col min="11" max="21" width="20.08984375" customWidth="1"/>
  </cols>
  <sheetData>
    <row r="1" spans="1:10" ht="16.649999999999999" customHeight="1" x14ac:dyDescent="0.3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16.649999999999999" customHeight="1" x14ac:dyDescent="0.3">
      <c r="A2" s="85" t="s">
        <v>107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ht="16.649999999999999" customHeight="1" x14ac:dyDescent="0.3">
      <c r="A3" s="85" t="s">
        <v>108</v>
      </c>
      <c r="B3" s="85"/>
      <c r="C3" s="85"/>
      <c r="D3" s="85"/>
      <c r="E3" s="85"/>
      <c r="F3" s="85"/>
      <c r="G3" s="85"/>
      <c r="H3" s="85"/>
      <c r="I3" s="85"/>
      <c r="J3" s="85"/>
    </row>
    <row r="4" spans="1:10" ht="16.649999999999999" customHeight="1" x14ac:dyDescent="0.3">
      <c r="A4" s="85" t="s">
        <v>17</v>
      </c>
      <c r="B4" s="85"/>
      <c r="C4" s="85"/>
      <c r="D4" s="85"/>
      <c r="E4" s="85"/>
      <c r="F4" s="85"/>
      <c r="G4" s="85"/>
      <c r="H4" s="85"/>
      <c r="I4" s="85"/>
      <c r="J4" s="85"/>
    </row>
    <row r="5" spans="1:10" ht="16.649999999999999" customHeight="1" x14ac:dyDescent="0.25"/>
    <row r="6" spans="1:10" ht="16.649999999999999" customHeight="1" x14ac:dyDescent="0.3">
      <c r="A6" s="91" t="s">
        <v>109</v>
      </c>
      <c r="B6" s="91"/>
      <c r="C6" s="91"/>
      <c r="D6" s="91"/>
      <c r="E6" s="91"/>
      <c r="F6" s="91"/>
      <c r="G6" s="91"/>
      <c r="H6" s="91"/>
      <c r="I6" s="91"/>
      <c r="J6" s="91"/>
    </row>
    <row r="7" spans="1:10" ht="16.649999999999999" customHeight="1" x14ac:dyDescent="0.25"/>
    <row r="8" spans="1:10" ht="16.649999999999999" customHeight="1" x14ac:dyDescent="0.3">
      <c r="D8" s="85" t="s">
        <v>89</v>
      </c>
      <c r="E8" s="82"/>
      <c r="F8" s="82"/>
      <c r="H8" s="85" t="s">
        <v>175</v>
      </c>
      <c r="I8" s="82"/>
      <c r="J8" s="82"/>
    </row>
    <row r="9" spans="1:10" ht="16.649999999999999" customHeight="1" x14ac:dyDescent="0.3">
      <c r="D9" s="87" t="s">
        <v>174</v>
      </c>
      <c r="E9" s="87"/>
      <c r="F9" s="87"/>
      <c r="H9" s="87" t="s">
        <v>174</v>
      </c>
      <c r="I9" s="87"/>
      <c r="J9" s="87"/>
    </row>
    <row r="10" spans="1:10" ht="16.649999999999999" customHeight="1" x14ac:dyDescent="0.3">
      <c r="D10" s="1">
        <v>2021</v>
      </c>
      <c r="E10" s="21"/>
      <c r="F10" s="1">
        <v>2020</v>
      </c>
      <c r="H10" s="1">
        <v>2021</v>
      </c>
      <c r="I10" s="21"/>
      <c r="J10" s="1">
        <v>2020</v>
      </c>
    </row>
    <row r="11" spans="1:10" ht="16.649999999999999" customHeight="1" x14ac:dyDescent="0.3">
      <c r="A11" s="90" t="s">
        <v>140</v>
      </c>
      <c r="B11" s="82"/>
      <c r="D11" s="13">
        <v>65500000</v>
      </c>
      <c r="F11" s="13">
        <v>66300000</v>
      </c>
      <c r="H11" s="13">
        <v>64500000</v>
      </c>
      <c r="J11" s="13">
        <v>-325800000</v>
      </c>
    </row>
    <row r="12" spans="1:10" ht="16.649999999999999" customHeight="1" x14ac:dyDescent="0.25">
      <c r="A12" s="89" t="s">
        <v>110</v>
      </c>
      <c r="B12" s="82"/>
      <c r="D12" s="40">
        <v>-12400000</v>
      </c>
      <c r="F12" s="8">
        <v>-18100000</v>
      </c>
      <c r="H12" s="40">
        <v>-42100000</v>
      </c>
      <c r="J12" s="8">
        <v>-54800000</v>
      </c>
    </row>
    <row r="13" spans="1:10" ht="16.649999999999999" customHeight="1" x14ac:dyDescent="0.25">
      <c r="A13" s="89" t="s">
        <v>111</v>
      </c>
      <c r="B13" s="82"/>
      <c r="D13" s="40">
        <v>-7700000</v>
      </c>
      <c r="F13" s="8">
        <v>-6100000</v>
      </c>
      <c r="H13" s="40">
        <v>-19700000</v>
      </c>
      <c r="J13" s="8">
        <v>-16700000</v>
      </c>
    </row>
    <row r="14" spans="1:10" ht="16.649999999999999" customHeight="1" x14ac:dyDescent="0.25">
      <c r="A14" s="89" t="s">
        <v>112</v>
      </c>
      <c r="B14" s="82"/>
      <c r="D14" s="30">
        <v>-6000000</v>
      </c>
      <c r="F14" s="5">
        <v>-7800000</v>
      </c>
      <c r="H14" s="30">
        <v>-14700000</v>
      </c>
      <c r="J14" s="5">
        <v>-23600000</v>
      </c>
    </row>
    <row r="15" spans="1:10" ht="16.649999999999999" customHeight="1" x14ac:dyDescent="0.3">
      <c r="A15" s="90" t="s">
        <v>113</v>
      </c>
      <c r="B15" s="82"/>
      <c r="D15" s="11">
        <f>SUM(D11:D14)</f>
        <v>39400000</v>
      </c>
      <c r="F15" s="11">
        <f>SUM(F11:F14)</f>
        <v>34300000</v>
      </c>
      <c r="H15" s="11">
        <f>SUM(H11:H14)</f>
        <v>-12000000</v>
      </c>
      <c r="J15" s="11">
        <f>SUM(J11:J14)</f>
        <v>-420900000</v>
      </c>
    </row>
    <row r="16" spans="1:10" x14ac:dyDescent="0.25">
      <c r="A16" s="89" t="s">
        <v>114</v>
      </c>
      <c r="B16" s="82"/>
      <c r="D16" s="40">
        <v>11500000</v>
      </c>
      <c r="F16" s="8">
        <v>11500000</v>
      </c>
      <c r="H16" s="40">
        <v>43600000</v>
      </c>
      <c r="J16" s="8">
        <v>344500000</v>
      </c>
    </row>
    <row r="17" spans="1:10" ht="16.25" customHeight="1" x14ac:dyDescent="0.25">
      <c r="A17" s="35" t="s">
        <v>115</v>
      </c>
      <c r="D17" s="40">
        <v>0</v>
      </c>
      <c r="F17" s="40">
        <v>0</v>
      </c>
      <c r="H17" s="40">
        <v>0</v>
      </c>
      <c r="J17" s="40">
        <v>-9100000</v>
      </c>
    </row>
    <row r="18" spans="1:10" ht="16.25" customHeight="1" x14ac:dyDescent="0.25">
      <c r="A18" s="89" t="s">
        <v>141</v>
      </c>
      <c r="B18" s="82"/>
      <c r="D18" s="30">
        <v>19000000</v>
      </c>
      <c r="F18" s="5">
        <v>5500000</v>
      </c>
      <c r="H18" s="30">
        <v>68400000</v>
      </c>
      <c r="J18" s="5">
        <v>23500000</v>
      </c>
    </row>
    <row r="19" spans="1:10" ht="16.25" customHeight="1" thickBot="1" x14ac:dyDescent="0.35">
      <c r="A19" s="90" t="s">
        <v>116</v>
      </c>
      <c r="B19" s="82"/>
      <c r="D19" s="14">
        <f>SUM(D15:D18)</f>
        <v>69900000</v>
      </c>
      <c r="F19" s="14">
        <f>SUM(F15:F18)</f>
        <v>51300000</v>
      </c>
      <c r="H19" s="14">
        <f>SUM(H15:H18)</f>
        <v>100000000</v>
      </c>
      <c r="J19" s="14">
        <f>SUM(J15:J18)</f>
        <v>-62000000</v>
      </c>
    </row>
    <row r="20" spans="1:10" ht="16.649999999999999" customHeight="1" thickTop="1" x14ac:dyDescent="0.25">
      <c r="D20" s="24"/>
      <c r="F20" s="24"/>
      <c r="H20" s="24"/>
      <c r="J20" s="24"/>
    </row>
    <row r="31" spans="1:10" x14ac:dyDescent="0.25">
      <c r="C31" s="52"/>
      <c r="D31" s="52"/>
      <c r="E31" s="52"/>
      <c r="F31" s="52"/>
      <c r="G31" s="52"/>
      <c r="H31" s="52"/>
      <c r="I31" s="52"/>
    </row>
    <row r="39" spans="3:9" ht="14.4" customHeight="1" x14ac:dyDescent="0.25">
      <c r="C39" s="79"/>
      <c r="E39" s="79"/>
      <c r="G39" s="79"/>
      <c r="I39" s="79"/>
    </row>
  </sheetData>
  <mergeCells count="17">
    <mergeCell ref="A11:B11"/>
    <mergeCell ref="A18:B18"/>
    <mergeCell ref="A19:B19"/>
    <mergeCell ref="A12:B12"/>
    <mergeCell ref="A13:B13"/>
    <mergeCell ref="A14:B14"/>
    <mergeCell ref="A15:B15"/>
    <mergeCell ref="A16:B16"/>
    <mergeCell ref="H8:J8"/>
    <mergeCell ref="H9:J9"/>
    <mergeCell ref="A1:J1"/>
    <mergeCell ref="A2:J2"/>
    <mergeCell ref="A3:J3"/>
    <mergeCell ref="A4:J4"/>
    <mergeCell ref="A6:J6"/>
    <mergeCell ref="D8:F8"/>
    <mergeCell ref="D9:F9"/>
  </mergeCells>
  <pageMargins left="0.75" right="0.75" top="1" bottom="1" header="0.5" footer="0.5"/>
  <pageSetup scale="9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7"/>
  <sheetViews>
    <sheetView showRuler="0" zoomScaleNormal="100" workbookViewId="0">
      <selection sqref="A1:J1"/>
    </sheetView>
  </sheetViews>
  <sheetFormatPr defaultColWidth="13.36328125" defaultRowHeight="12.5" x14ac:dyDescent="0.25"/>
  <cols>
    <col min="1" max="2" width="35.36328125" customWidth="1"/>
    <col min="3" max="3" width="0.90625" customWidth="1"/>
    <col min="4" max="4" width="10.08984375" customWidth="1"/>
    <col min="5" max="5" width="0.90625" customWidth="1"/>
    <col min="6" max="6" width="10.08984375" customWidth="1"/>
    <col min="7" max="7" width="0.90625" customWidth="1"/>
    <col min="8" max="8" width="10.08984375" style="67" customWidth="1"/>
    <col min="9" max="9" width="0.90625" style="67" customWidth="1"/>
    <col min="10" max="10" width="10.08984375" style="67" customWidth="1"/>
    <col min="11" max="20" width="20.08984375" customWidth="1"/>
  </cols>
  <sheetData>
    <row r="1" spans="1:10" ht="16.649999999999999" customHeight="1" x14ac:dyDescent="0.3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16.649999999999999" customHeight="1" x14ac:dyDescent="0.3">
      <c r="A2" s="85" t="s">
        <v>107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ht="16.649999999999999" customHeight="1" x14ac:dyDescent="0.3">
      <c r="A3" s="85" t="s">
        <v>108</v>
      </c>
      <c r="B3" s="85"/>
      <c r="C3" s="85"/>
      <c r="D3" s="85"/>
      <c r="E3" s="85"/>
      <c r="F3" s="85"/>
      <c r="G3" s="85"/>
      <c r="H3" s="85"/>
      <c r="I3" s="85"/>
      <c r="J3" s="85"/>
    </row>
    <row r="4" spans="1:10" ht="16.649999999999999" customHeight="1" x14ac:dyDescent="0.3">
      <c r="A4" s="85" t="s">
        <v>17</v>
      </c>
      <c r="B4" s="85"/>
      <c r="C4" s="85"/>
      <c r="D4" s="85"/>
      <c r="E4" s="85"/>
      <c r="F4" s="85"/>
      <c r="G4" s="85"/>
      <c r="H4" s="85"/>
      <c r="I4" s="85"/>
      <c r="J4" s="85"/>
    </row>
    <row r="5" spans="1:10" ht="16.649999999999999" customHeight="1" x14ac:dyDescent="0.25"/>
    <row r="6" spans="1:10" ht="16.649999999999999" customHeight="1" x14ac:dyDescent="0.3">
      <c r="A6" s="91" t="s">
        <v>117</v>
      </c>
      <c r="B6" s="91"/>
      <c r="C6" s="91"/>
      <c r="D6" s="91"/>
      <c r="E6" s="91"/>
      <c r="F6" s="91"/>
      <c r="G6" s="91"/>
      <c r="H6" s="91"/>
      <c r="I6" s="91"/>
      <c r="J6" s="91"/>
    </row>
    <row r="7" spans="1:10" ht="16.649999999999999" customHeight="1" x14ac:dyDescent="0.25"/>
    <row r="8" spans="1:10" ht="16.649999999999999" customHeight="1" x14ac:dyDescent="0.3">
      <c r="D8" s="85" t="s">
        <v>89</v>
      </c>
      <c r="E8" s="82"/>
      <c r="F8" s="82"/>
      <c r="H8" s="85" t="s">
        <v>175</v>
      </c>
      <c r="I8" s="82"/>
      <c r="J8" s="82"/>
    </row>
    <row r="9" spans="1:10" ht="16.649999999999999" customHeight="1" x14ac:dyDescent="0.3">
      <c r="D9" s="87" t="s">
        <v>174</v>
      </c>
      <c r="E9" s="82"/>
      <c r="F9" s="82"/>
      <c r="H9" s="87" t="s">
        <v>174</v>
      </c>
      <c r="I9" s="82"/>
      <c r="J9" s="82"/>
    </row>
    <row r="10" spans="1:10" ht="16.649999999999999" customHeight="1" x14ac:dyDescent="0.3">
      <c r="D10" s="1">
        <v>2021</v>
      </c>
      <c r="E10" s="21"/>
      <c r="F10" s="1">
        <v>2020</v>
      </c>
      <c r="H10" s="1">
        <v>2021</v>
      </c>
      <c r="I10" s="21"/>
      <c r="J10" s="1">
        <v>2020</v>
      </c>
    </row>
    <row r="11" spans="1:10" ht="16.25" customHeight="1" x14ac:dyDescent="0.3">
      <c r="A11" s="90" t="s">
        <v>118</v>
      </c>
      <c r="B11" s="82"/>
      <c r="D11" s="13">
        <v>-18700000</v>
      </c>
      <c r="E11">
        <v>-92200000</v>
      </c>
      <c r="F11" s="13">
        <v>-13300000</v>
      </c>
      <c r="H11" s="13">
        <v>-317300000</v>
      </c>
      <c r="I11" s="67">
        <v>-92200000</v>
      </c>
      <c r="J11" s="13">
        <v>-143000000</v>
      </c>
    </row>
    <row r="12" spans="1:10" ht="16.649999999999999" customHeight="1" x14ac:dyDescent="0.25">
      <c r="A12" s="89" t="s">
        <v>143</v>
      </c>
      <c r="B12" s="82"/>
      <c r="D12" s="8">
        <v>200000</v>
      </c>
      <c r="F12" s="8">
        <v>0</v>
      </c>
      <c r="H12" s="8">
        <v>-1000000</v>
      </c>
      <c r="J12" s="8">
        <v>500000</v>
      </c>
    </row>
    <row r="13" spans="1:10" ht="16.25" customHeight="1" x14ac:dyDescent="0.25">
      <c r="A13" s="89" t="s">
        <v>189</v>
      </c>
      <c r="B13" s="82"/>
      <c r="D13" s="40">
        <v>6500000</v>
      </c>
      <c r="F13" s="8">
        <v>1100000</v>
      </c>
      <c r="H13" s="40">
        <v>21500000</v>
      </c>
      <c r="J13" s="8">
        <v>14900000</v>
      </c>
    </row>
    <row r="14" spans="1:10" ht="16.649999999999999" customHeight="1" x14ac:dyDescent="0.25">
      <c r="A14" s="89" t="s">
        <v>177</v>
      </c>
      <c r="B14" s="82"/>
      <c r="D14" s="8">
        <v>10900000</v>
      </c>
      <c r="E14">
        <v>27700000</v>
      </c>
      <c r="F14" s="8">
        <v>6100000</v>
      </c>
      <c r="H14" s="8">
        <v>-33800000</v>
      </c>
      <c r="I14" s="67">
        <v>27700000</v>
      </c>
      <c r="J14" s="8">
        <v>26600000</v>
      </c>
    </row>
    <row r="15" spans="1:10" ht="16.649999999999999" customHeight="1" x14ac:dyDescent="0.25">
      <c r="A15" s="89" t="s">
        <v>119</v>
      </c>
      <c r="B15" s="82"/>
      <c r="D15" s="40">
        <v>25600000</v>
      </c>
      <c r="F15" s="40">
        <v>22600000</v>
      </c>
      <c r="H15" s="40">
        <v>74000000</v>
      </c>
      <c r="J15" s="40">
        <v>70900000</v>
      </c>
    </row>
    <row r="16" spans="1:10" ht="16.649999999999999" customHeight="1" x14ac:dyDescent="0.25">
      <c r="A16" s="89" t="s">
        <v>120</v>
      </c>
      <c r="B16" s="82"/>
      <c r="D16" s="30">
        <v>17700000</v>
      </c>
      <c r="F16" s="30">
        <v>14200000</v>
      </c>
      <c r="H16" s="30">
        <v>52600000</v>
      </c>
      <c r="J16" s="30">
        <v>50200000</v>
      </c>
    </row>
    <row r="17" spans="1:10" ht="16.649999999999999" customHeight="1" thickBot="1" x14ac:dyDescent="0.35">
      <c r="A17" s="90" t="s">
        <v>117</v>
      </c>
      <c r="B17" s="82"/>
      <c r="D17" s="14">
        <f>SUM(D11:D16)</f>
        <v>42200000</v>
      </c>
      <c r="F17" s="14">
        <f>SUM(F11:F16)</f>
        <v>30700000</v>
      </c>
      <c r="H17" s="14">
        <f>SUM(H11:H16)</f>
        <v>-204000000</v>
      </c>
      <c r="J17" s="14">
        <f>SUM(J11:J16)</f>
        <v>20100000</v>
      </c>
    </row>
    <row r="18" spans="1:10" ht="16.649999999999999" customHeight="1" thickTop="1" x14ac:dyDescent="0.25">
      <c r="A18" s="82"/>
      <c r="B18" s="82"/>
      <c r="D18" s="32"/>
      <c r="F18" s="32"/>
      <c r="H18" s="32"/>
      <c r="J18" s="32"/>
    </row>
    <row r="19" spans="1:10" ht="16.649999999999999" customHeight="1" x14ac:dyDescent="0.25">
      <c r="A19" s="89" t="s">
        <v>72</v>
      </c>
      <c r="B19" s="82"/>
      <c r="C19" s="55"/>
      <c r="D19" s="54">
        <v>13000000</v>
      </c>
      <c r="E19" s="55"/>
      <c r="F19" s="54">
        <v>24400000</v>
      </c>
      <c r="H19" s="54">
        <v>407700000</v>
      </c>
      <c r="I19" s="55"/>
      <c r="J19" s="54">
        <v>72800000</v>
      </c>
    </row>
    <row r="20" spans="1:10" ht="16.649999999999999" customHeight="1" x14ac:dyDescent="0.25">
      <c r="A20" s="89" t="s">
        <v>157</v>
      </c>
      <c r="B20" s="82"/>
      <c r="C20">
        <v>147800000</v>
      </c>
      <c r="D20" s="8">
        <v>11800000</v>
      </c>
      <c r="E20">
        <v>50300000</v>
      </c>
      <c r="F20" s="8">
        <v>23800000</v>
      </c>
      <c r="H20" s="8">
        <v>41000000</v>
      </c>
      <c r="I20" s="67">
        <v>50300000</v>
      </c>
      <c r="J20" s="8">
        <v>90200000</v>
      </c>
    </row>
    <row r="21" spans="1:10" ht="16.649999999999999" customHeight="1" x14ac:dyDescent="0.25">
      <c r="A21" s="89" t="s">
        <v>121</v>
      </c>
      <c r="B21" s="82"/>
      <c r="D21" s="8">
        <v>4500000</v>
      </c>
      <c r="F21" s="8">
        <v>3100000</v>
      </c>
      <c r="H21" s="8">
        <v>11500000</v>
      </c>
      <c r="J21" s="8">
        <v>11100000</v>
      </c>
    </row>
    <row r="22" spans="1:10" ht="16.649999999999999" customHeight="1" x14ac:dyDescent="0.25">
      <c r="A22" s="89" t="s">
        <v>122</v>
      </c>
      <c r="B22" s="82"/>
      <c r="D22" s="30">
        <v>3100000</v>
      </c>
      <c r="F22" s="5">
        <v>300000</v>
      </c>
      <c r="H22" s="30">
        <v>6700000</v>
      </c>
      <c r="J22" s="5">
        <v>2400000</v>
      </c>
    </row>
    <row r="23" spans="1:10" ht="16.649999999999999" customHeight="1" thickBot="1" x14ac:dyDescent="0.35">
      <c r="A23" s="90" t="s">
        <v>123</v>
      </c>
      <c r="B23" s="82"/>
      <c r="D23" s="14">
        <f>SUM(D17:D22)</f>
        <v>74600000</v>
      </c>
      <c r="F23" s="14">
        <f>SUM(F17:F22)</f>
        <v>82300000</v>
      </c>
      <c r="H23" s="14">
        <f>SUM(H17:H22)</f>
        <v>262900000</v>
      </c>
      <c r="J23" s="14">
        <f>SUM(J17:J22)</f>
        <v>196600000</v>
      </c>
    </row>
    <row r="24" spans="1:10" ht="16.649999999999999" customHeight="1" thickTop="1" x14ac:dyDescent="0.3">
      <c r="D24" s="23"/>
      <c r="F24" s="23"/>
      <c r="H24" s="23"/>
      <c r="J24" s="23"/>
    </row>
    <row r="25" spans="1:10" ht="16.649999999999999" customHeight="1" x14ac:dyDescent="0.25">
      <c r="A25" s="92" t="s">
        <v>155</v>
      </c>
      <c r="B25" s="92"/>
      <c r="C25" s="92"/>
      <c r="D25" s="92"/>
      <c r="E25" s="92"/>
      <c r="F25" s="92"/>
      <c r="G25" s="92"/>
      <c r="H25" s="92"/>
      <c r="I25" s="92"/>
      <c r="J25" s="92"/>
    </row>
    <row r="26" spans="1:10" ht="16.649999999999999" customHeight="1" x14ac:dyDescent="0.25">
      <c r="A26" s="92" t="s">
        <v>124</v>
      </c>
      <c r="B26" s="92"/>
      <c r="C26" s="92"/>
      <c r="D26" s="92"/>
      <c r="E26" s="92"/>
      <c r="F26" s="92"/>
      <c r="G26" s="92"/>
      <c r="H26" s="92"/>
      <c r="I26" s="92"/>
      <c r="J26" s="92"/>
    </row>
    <row r="27" spans="1:10" ht="25.75" customHeight="1" x14ac:dyDescent="0.25">
      <c r="A27" s="92" t="s">
        <v>156</v>
      </c>
      <c r="B27" s="92"/>
      <c r="C27" s="92"/>
      <c r="D27" s="92"/>
      <c r="E27" s="92"/>
      <c r="F27" s="92"/>
      <c r="G27" s="92"/>
      <c r="H27" s="92"/>
      <c r="I27" s="92"/>
      <c r="J27" s="92"/>
    </row>
    <row r="28" spans="1:10" s="67" customFormat="1" x14ac:dyDescent="0.25">
      <c r="A28" s="70"/>
      <c r="B28" s="70"/>
      <c r="C28" s="70"/>
      <c r="D28" s="70"/>
      <c r="E28" s="70"/>
      <c r="F28" s="70"/>
      <c r="G28" s="70"/>
      <c r="H28" s="70"/>
      <c r="I28" s="70"/>
      <c r="J28" s="70"/>
    </row>
    <row r="29" spans="1:10" ht="16.649999999999999" customHeight="1" x14ac:dyDescent="0.3">
      <c r="D29" s="85" t="s">
        <v>89</v>
      </c>
      <c r="E29" s="82"/>
      <c r="F29" s="82"/>
      <c r="H29" s="85" t="s">
        <v>175</v>
      </c>
      <c r="I29" s="82"/>
      <c r="J29" s="82"/>
    </row>
    <row r="30" spans="1:10" ht="16.649999999999999" customHeight="1" x14ac:dyDescent="0.3">
      <c r="C30" s="52"/>
      <c r="D30" s="83" t="s">
        <v>174</v>
      </c>
      <c r="E30" s="84"/>
      <c r="F30" s="84"/>
      <c r="G30" s="52"/>
      <c r="H30" s="83" t="s">
        <v>174</v>
      </c>
      <c r="I30" s="84"/>
      <c r="J30" s="84"/>
    </row>
    <row r="31" spans="1:10" ht="16.649999999999999" customHeight="1" x14ac:dyDescent="0.3">
      <c r="D31" s="76">
        <v>2021</v>
      </c>
      <c r="E31" s="77"/>
      <c r="F31" s="76">
        <v>2020</v>
      </c>
      <c r="H31" s="76">
        <v>2021</v>
      </c>
      <c r="I31" s="77"/>
      <c r="J31" s="76">
        <v>2020</v>
      </c>
    </row>
    <row r="32" spans="1:10" ht="16.649999999999999" customHeight="1" x14ac:dyDescent="0.25">
      <c r="A32" s="46" t="s">
        <v>3</v>
      </c>
      <c r="D32" s="47">
        <v>488000000</v>
      </c>
      <c r="F32" s="47">
        <v>495200000</v>
      </c>
      <c r="H32" s="47">
        <v>1515100000</v>
      </c>
      <c r="J32" s="47">
        <v>1449400000</v>
      </c>
    </row>
    <row r="33" spans="1:10" ht="27.5" customHeight="1" x14ac:dyDescent="0.25">
      <c r="A33" s="93" t="s">
        <v>125</v>
      </c>
      <c r="B33" s="82"/>
      <c r="D33" s="48">
        <v>-3.7999999999999999E-2</v>
      </c>
      <c r="F33" s="48">
        <v>-2.7E-2</v>
      </c>
      <c r="H33" s="48">
        <v>-0.20899999999999999</v>
      </c>
      <c r="J33" s="48">
        <v>-9.9000000000000005E-2</v>
      </c>
    </row>
    <row r="34" spans="1:10" ht="16.649999999999999" customHeight="1" x14ac:dyDescent="0.25">
      <c r="A34" s="93" t="s">
        <v>142</v>
      </c>
      <c r="B34" s="82"/>
      <c r="D34" s="48">
        <v>0.153</v>
      </c>
      <c r="F34" s="48">
        <v>0.16600000000000001</v>
      </c>
      <c r="H34" s="48">
        <v>0.17399999999999999</v>
      </c>
      <c r="J34" s="48">
        <v>0.13600000000000001</v>
      </c>
    </row>
    <row r="35" spans="1:10" ht="16.649999999999999" customHeight="1" x14ac:dyDescent="0.25"/>
    <row r="36" spans="1:10" ht="16.649999999999999" customHeight="1" x14ac:dyDescent="0.25"/>
    <row r="37" spans="1:10" ht="16.649999999999999" customHeight="1" x14ac:dyDescent="0.25"/>
    <row r="38" spans="1:10" ht="14.4" customHeight="1" x14ac:dyDescent="0.25">
      <c r="C38" s="79"/>
      <c r="E38" s="79"/>
      <c r="G38" s="79"/>
      <c r="I38" s="79"/>
    </row>
    <row r="39" spans="1:10" ht="16.649999999999999" customHeight="1" x14ac:dyDescent="0.25"/>
    <row r="40" spans="1:10" ht="16.649999999999999" customHeight="1" x14ac:dyDescent="0.25"/>
    <row r="41" spans="1:10" ht="16.649999999999999" customHeight="1" x14ac:dyDescent="0.25"/>
    <row r="42" spans="1:10" ht="16.649999999999999" customHeight="1" x14ac:dyDescent="0.25"/>
    <row r="43" spans="1:10" ht="16.649999999999999" customHeight="1" x14ac:dyDescent="0.25"/>
    <row r="44" spans="1:10" ht="16.649999999999999" customHeight="1" x14ac:dyDescent="0.25"/>
    <row r="45" spans="1:10" ht="16.649999999999999" customHeight="1" x14ac:dyDescent="0.25"/>
    <row r="46" spans="1:10" ht="16.649999999999999" customHeight="1" x14ac:dyDescent="0.25"/>
    <row r="47" spans="1:10" ht="16.649999999999999" customHeight="1" x14ac:dyDescent="0.25"/>
    <row r="48" spans="1:10" ht="16.649999999999999" customHeight="1" x14ac:dyDescent="0.25"/>
    <row r="49" ht="16.649999999999999" customHeight="1" x14ac:dyDescent="0.25"/>
    <row r="50" ht="16.649999999999999" customHeight="1" x14ac:dyDescent="0.25"/>
    <row r="51" ht="16.649999999999999" customHeight="1" x14ac:dyDescent="0.25"/>
    <row r="52" ht="16.649999999999999" customHeight="1" x14ac:dyDescent="0.25"/>
    <row r="53" ht="16.649999999999999" customHeight="1" x14ac:dyDescent="0.25"/>
    <row r="54" ht="16.649999999999999" customHeight="1" x14ac:dyDescent="0.25"/>
    <row r="55" ht="16.649999999999999" customHeight="1" x14ac:dyDescent="0.25"/>
    <row r="56" ht="16.649999999999999" customHeight="1" x14ac:dyDescent="0.25"/>
    <row r="57" ht="16.649999999999999" customHeight="1" x14ac:dyDescent="0.25"/>
    <row r="58" ht="16.649999999999999" customHeight="1" x14ac:dyDescent="0.25"/>
    <row r="59" ht="16.649999999999999" customHeight="1" x14ac:dyDescent="0.25"/>
    <row r="60" ht="16.649999999999999" customHeight="1" x14ac:dyDescent="0.25"/>
    <row r="61" ht="16.649999999999999" customHeight="1" x14ac:dyDescent="0.25"/>
    <row r="62" ht="16.649999999999999" customHeight="1" x14ac:dyDescent="0.25"/>
    <row r="63" ht="16.649999999999999" customHeight="1" x14ac:dyDescent="0.25"/>
    <row r="64" ht="16.649999999999999" customHeight="1" x14ac:dyDescent="0.25"/>
    <row r="65" ht="16.649999999999999" customHeight="1" x14ac:dyDescent="0.25"/>
    <row r="66" ht="16.649999999999999" customHeight="1" x14ac:dyDescent="0.25"/>
    <row r="67" ht="16.649999999999999" customHeight="1" x14ac:dyDescent="0.25"/>
    <row r="68" ht="16.649999999999999" customHeight="1" x14ac:dyDescent="0.25"/>
    <row r="69" ht="16.649999999999999" customHeight="1" x14ac:dyDescent="0.25"/>
    <row r="70" ht="16.649999999999999" customHeight="1" x14ac:dyDescent="0.25"/>
    <row r="71" ht="16.649999999999999" customHeight="1" x14ac:dyDescent="0.25"/>
    <row r="72" ht="16.649999999999999" customHeight="1" x14ac:dyDescent="0.25"/>
    <row r="73" ht="16.649999999999999" customHeight="1" x14ac:dyDescent="0.25"/>
    <row r="74" ht="16.649999999999999" customHeight="1" x14ac:dyDescent="0.25"/>
    <row r="75" ht="16.649999999999999" customHeight="1" x14ac:dyDescent="0.25"/>
    <row r="76" ht="16.649999999999999" customHeight="1" x14ac:dyDescent="0.25"/>
    <row r="77" ht="16.649999999999999" customHeight="1" x14ac:dyDescent="0.25"/>
    <row r="78" ht="16.649999999999999" customHeight="1" x14ac:dyDescent="0.25"/>
    <row r="79" ht="16.649999999999999" customHeight="1" x14ac:dyDescent="0.25"/>
    <row r="80" ht="16.649999999999999" customHeight="1" x14ac:dyDescent="0.25"/>
    <row r="81" ht="16.649999999999999" customHeight="1" x14ac:dyDescent="0.25"/>
    <row r="82" ht="16.649999999999999" customHeight="1" x14ac:dyDescent="0.25"/>
    <row r="83" ht="16.649999999999999" customHeight="1" x14ac:dyDescent="0.25"/>
    <row r="84" ht="16.649999999999999" customHeight="1" x14ac:dyDescent="0.25"/>
    <row r="85" ht="16.649999999999999" customHeight="1" x14ac:dyDescent="0.25"/>
    <row r="86" ht="16.649999999999999" customHeight="1" x14ac:dyDescent="0.25"/>
    <row r="87" ht="16.649999999999999" customHeight="1" x14ac:dyDescent="0.25"/>
    <row r="88" ht="16.649999999999999" customHeight="1" x14ac:dyDescent="0.25"/>
    <row r="89" ht="16.649999999999999" customHeight="1" x14ac:dyDescent="0.25"/>
    <row r="90" ht="16.649999999999999" customHeight="1" x14ac:dyDescent="0.25"/>
    <row r="91" ht="16.649999999999999" customHeight="1" x14ac:dyDescent="0.25"/>
    <row r="92" ht="16.649999999999999" customHeight="1" x14ac:dyDescent="0.25"/>
    <row r="93" ht="16.649999999999999" customHeight="1" x14ac:dyDescent="0.25"/>
    <row r="94" ht="16.649999999999999" customHeight="1" x14ac:dyDescent="0.25"/>
    <row r="95" ht="16.649999999999999" customHeight="1" x14ac:dyDescent="0.25"/>
    <row r="96" ht="16.649999999999999" customHeight="1" x14ac:dyDescent="0.25"/>
    <row r="97" ht="16.649999999999999" customHeight="1" x14ac:dyDescent="0.25"/>
  </sheetData>
  <mergeCells count="31">
    <mergeCell ref="D8:F8"/>
    <mergeCell ref="D9:F9"/>
    <mergeCell ref="A11:B11"/>
    <mergeCell ref="A21:B21"/>
    <mergeCell ref="A12:B12"/>
    <mergeCell ref="A13:B13"/>
    <mergeCell ref="A14:B14"/>
    <mergeCell ref="A15:B15"/>
    <mergeCell ref="A16:B16"/>
    <mergeCell ref="A33:B33"/>
    <mergeCell ref="A34:B34"/>
    <mergeCell ref="A22:B22"/>
    <mergeCell ref="A23:B23"/>
    <mergeCell ref="D29:F29"/>
    <mergeCell ref="D30:F30"/>
    <mergeCell ref="H8:J8"/>
    <mergeCell ref="H9:J9"/>
    <mergeCell ref="H29:J29"/>
    <mergeCell ref="H30:J30"/>
    <mergeCell ref="A1:J1"/>
    <mergeCell ref="A2:J2"/>
    <mergeCell ref="A3:J3"/>
    <mergeCell ref="A4:J4"/>
    <mergeCell ref="A6:J6"/>
    <mergeCell ref="A25:J25"/>
    <mergeCell ref="A26:J26"/>
    <mergeCell ref="A27:J27"/>
    <mergeCell ref="A17:B17"/>
    <mergeCell ref="A18:B18"/>
    <mergeCell ref="A19:B19"/>
    <mergeCell ref="A20:B20"/>
  </mergeCells>
  <pageMargins left="0.75" right="0.75" top="1" bottom="1" header="0.5" footer="0.5"/>
  <pageSetup scale="7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1"/>
  <sheetViews>
    <sheetView showRuler="0" zoomScaleNormal="100" workbookViewId="0">
      <selection sqref="A1:J1"/>
    </sheetView>
  </sheetViews>
  <sheetFormatPr defaultColWidth="13.36328125" defaultRowHeight="12.5" x14ac:dyDescent="0.25"/>
  <cols>
    <col min="1" max="2" width="35.36328125" style="67" customWidth="1"/>
    <col min="3" max="3" width="0.90625" style="67" customWidth="1"/>
    <col min="4" max="4" width="10.08984375" style="67" customWidth="1"/>
    <col min="5" max="5" width="0.90625" style="67" customWidth="1"/>
    <col min="6" max="6" width="10.08984375" style="67" customWidth="1"/>
    <col min="7" max="7" width="0.90625" style="67" customWidth="1"/>
    <col min="8" max="8" width="10.08984375" style="67" customWidth="1"/>
    <col min="9" max="9" width="0.90625" style="67" customWidth="1"/>
    <col min="10" max="10" width="10.08984375" style="67" customWidth="1"/>
    <col min="11" max="20" width="20.08984375" style="67" customWidth="1"/>
    <col min="21" max="16384" width="13.36328125" style="67"/>
  </cols>
  <sheetData>
    <row r="1" spans="1:10" ht="16.649999999999999" customHeight="1" x14ac:dyDescent="0.3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16.649999999999999" customHeight="1" x14ac:dyDescent="0.3">
      <c r="A2" s="85" t="s">
        <v>107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ht="16.649999999999999" customHeight="1" x14ac:dyDescent="0.3">
      <c r="A3" s="85" t="s">
        <v>108</v>
      </c>
      <c r="B3" s="85"/>
      <c r="C3" s="85"/>
      <c r="D3" s="85"/>
      <c r="E3" s="85"/>
      <c r="F3" s="85"/>
      <c r="G3" s="85"/>
      <c r="H3" s="85"/>
      <c r="I3" s="85"/>
      <c r="J3" s="85"/>
    </row>
    <row r="4" spans="1:10" ht="16.649999999999999" customHeight="1" x14ac:dyDescent="0.3">
      <c r="A4" s="85" t="s">
        <v>17</v>
      </c>
      <c r="B4" s="85"/>
      <c r="C4" s="85"/>
      <c r="D4" s="85"/>
      <c r="E4" s="85"/>
      <c r="F4" s="85"/>
      <c r="G4" s="85"/>
      <c r="H4" s="85"/>
      <c r="I4" s="85"/>
      <c r="J4" s="85"/>
    </row>
    <row r="5" spans="1:10" ht="16.649999999999999" customHeight="1" x14ac:dyDescent="0.25"/>
    <row r="6" spans="1:10" ht="16.649999999999999" customHeight="1" x14ac:dyDescent="0.3">
      <c r="A6" s="91" t="s">
        <v>158</v>
      </c>
      <c r="B6" s="91"/>
      <c r="C6" s="91"/>
      <c r="D6" s="91"/>
      <c r="E6" s="91"/>
      <c r="F6" s="91"/>
      <c r="G6" s="91"/>
      <c r="H6" s="91"/>
      <c r="I6" s="91"/>
      <c r="J6" s="91"/>
    </row>
    <row r="7" spans="1:10" ht="16.649999999999999" customHeight="1" x14ac:dyDescent="0.25"/>
    <row r="8" spans="1:10" ht="16.649999999999999" customHeight="1" x14ac:dyDescent="0.3">
      <c r="D8" s="85" t="s">
        <v>89</v>
      </c>
      <c r="E8" s="82"/>
      <c r="F8" s="82"/>
      <c r="H8" s="85" t="s">
        <v>175</v>
      </c>
      <c r="I8" s="82"/>
      <c r="J8" s="82"/>
    </row>
    <row r="9" spans="1:10" ht="16.649999999999999" customHeight="1" x14ac:dyDescent="0.3">
      <c r="D9" s="87" t="s">
        <v>174</v>
      </c>
      <c r="E9" s="82"/>
      <c r="F9" s="82"/>
      <c r="H9" s="87" t="s">
        <v>174</v>
      </c>
      <c r="I9" s="82"/>
      <c r="J9" s="82"/>
    </row>
    <row r="10" spans="1:10" ht="16.649999999999999" customHeight="1" x14ac:dyDescent="0.3">
      <c r="D10" s="1">
        <v>2021</v>
      </c>
      <c r="E10" s="21"/>
      <c r="F10" s="1">
        <v>2020</v>
      </c>
      <c r="H10" s="1">
        <v>2021</v>
      </c>
      <c r="I10" s="21"/>
      <c r="J10" s="1">
        <v>2020</v>
      </c>
    </row>
    <row r="11" spans="1:10" ht="16.25" customHeight="1" x14ac:dyDescent="0.3">
      <c r="A11" s="90" t="s">
        <v>188</v>
      </c>
      <c r="B11" s="82"/>
      <c r="D11" s="13">
        <v>25100000</v>
      </c>
      <c r="E11" s="67">
        <v>-92200000</v>
      </c>
      <c r="F11" s="13">
        <v>27700000</v>
      </c>
      <c r="H11" s="13">
        <v>109500000</v>
      </c>
      <c r="I11" s="67">
        <v>-92200000</v>
      </c>
      <c r="J11" s="13">
        <v>39300000</v>
      </c>
    </row>
    <row r="12" spans="1:10" ht="16.649999999999999" customHeight="1" x14ac:dyDescent="0.25">
      <c r="A12" s="89" t="s">
        <v>159</v>
      </c>
      <c r="B12" s="82"/>
      <c r="D12" s="8">
        <v>2100000</v>
      </c>
      <c r="F12" s="8">
        <v>13800000</v>
      </c>
      <c r="H12" s="8">
        <v>17300000</v>
      </c>
      <c r="J12" s="8">
        <v>30800000</v>
      </c>
    </row>
    <row r="13" spans="1:10" ht="16.25" customHeight="1" x14ac:dyDescent="0.25">
      <c r="A13" s="89" t="s">
        <v>160</v>
      </c>
      <c r="B13" s="82"/>
      <c r="D13" s="40">
        <v>800000</v>
      </c>
      <c r="E13" s="40"/>
      <c r="F13" s="40">
        <v>900000</v>
      </c>
      <c r="H13" s="40">
        <v>2700000</v>
      </c>
      <c r="J13" s="8">
        <v>2500000</v>
      </c>
    </row>
    <row r="14" spans="1:10" ht="16.649999999999999" customHeight="1" thickBot="1" x14ac:dyDescent="0.35">
      <c r="A14" s="90" t="s">
        <v>164</v>
      </c>
      <c r="B14" s="82"/>
      <c r="D14" s="14">
        <f>SUM(D11:D13)</f>
        <v>28000000</v>
      </c>
      <c r="F14" s="14">
        <f>SUM(F11:F13)</f>
        <v>42400000</v>
      </c>
      <c r="H14" s="14">
        <f>SUM(H11:H13)</f>
        <v>129500000</v>
      </c>
      <c r="J14" s="14">
        <f>SUM(J11:J13)</f>
        <v>72600000</v>
      </c>
    </row>
    <row r="15" spans="1:10" ht="16.649999999999999" customHeight="1" thickTop="1" x14ac:dyDescent="0.25">
      <c r="A15" s="82"/>
      <c r="B15" s="82"/>
      <c r="D15" s="32"/>
      <c r="F15" s="32"/>
      <c r="H15" s="32"/>
      <c r="J15" s="32"/>
    </row>
    <row r="16" spans="1:10" ht="16.649999999999999" customHeight="1" x14ac:dyDescent="0.25">
      <c r="A16" s="89" t="s">
        <v>3</v>
      </c>
      <c r="B16" s="82"/>
      <c r="C16" s="55"/>
      <c r="D16" s="54">
        <v>488000000</v>
      </c>
      <c r="E16" s="55"/>
      <c r="F16" s="54">
        <v>495200000</v>
      </c>
      <c r="H16" s="54">
        <v>1515100000</v>
      </c>
      <c r="I16" s="55"/>
      <c r="J16" s="54">
        <v>1449400000</v>
      </c>
    </row>
    <row r="17" spans="1:10" ht="16.649999999999999" customHeight="1" x14ac:dyDescent="0.25">
      <c r="A17" s="89"/>
      <c r="B17" s="82"/>
      <c r="C17" s="67">
        <v>147800000</v>
      </c>
      <c r="D17" s="8"/>
      <c r="E17" s="67">
        <v>50300000</v>
      </c>
      <c r="F17" s="8"/>
      <c r="H17" s="8"/>
      <c r="I17" s="67">
        <v>50300000</v>
      </c>
      <c r="J17" s="8"/>
    </row>
    <row r="18" spans="1:10" ht="16.649999999999999" customHeight="1" x14ac:dyDescent="0.25">
      <c r="A18" s="89" t="s">
        <v>190</v>
      </c>
      <c r="B18" s="82"/>
      <c r="D18" s="48">
        <v>5.0999999999999997E-2</v>
      </c>
      <c r="F18" s="48">
        <v>5.6000000000000001E-2</v>
      </c>
      <c r="H18" s="48">
        <v>7.1999999999999995E-2</v>
      </c>
      <c r="J18" s="48">
        <v>2.7E-2</v>
      </c>
    </row>
    <row r="19" spans="1:10" ht="16.649999999999999" customHeight="1" x14ac:dyDescent="0.25">
      <c r="A19" s="89" t="s">
        <v>161</v>
      </c>
      <c r="B19" s="82"/>
      <c r="D19" s="48">
        <v>5.7000000000000002E-2</v>
      </c>
      <c r="F19" s="48">
        <v>8.5999999999999993E-2</v>
      </c>
      <c r="H19" s="48">
        <v>8.5000000000000006E-2</v>
      </c>
      <c r="J19" s="48">
        <v>0.05</v>
      </c>
    </row>
    <row r="20" spans="1:10" ht="16.649999999999999" customHeight="1" x14ac:dyDescent="0.3">
      <c r="A20" s="90"/>
      <c r="B20" s="82"/>
      <c r="D20" s="73"/>
      <c r="E20" s="52"/>
      <c r="F20" s="73"/>
      <c r="G20" s="52"/>
      <c r="H20" s="73"/>
      <c r="I20" s="52"/>
      <c r="J20" s="73"/>
    </row>
    <row r="21" spans="1:10" ht="16.649999999999999" customHeight="1" x14ac:dyDescent="0.3">
      <c r="D21" s="72"/>
      <c r="F21" s="72"/>
      <c r="H21" s="72"/>
      <c r="J21" s="72"/>
    </row>
    <row r="22" spans="1:10" ht="16.649999999999999" customHeight="1" x14ac:dyDescent="0.25">
      <c r="A22" s="92" t="s">
        <v>162</v>
      </c>
      <c r="B22" s="92"/>
      <c r="C22" s="92"/>
      <c r="D22" s="92"/>
      <c r="E22" s="92"/>
      <c r="F22" s="92"/>
      <c r="G22" s="92"/>
      <c r="H22" s="92"/>
      <c r="I22" s="92"/>
      <c r="J22" s="92"/>
    </row>
    <row r="23" spans="1:10" ht="16.649999999999999" customHeight="1" x14ac:dyDescent="0.25">
      <c r="A23" s="92" t="s">
        <v>163</v>
      </c>
      <c r="B23" s="92"/>
      <c r="C23" s="92"/>
      <c r="D23" s="92"/>
      <c r="E23" s="92"/>
      <c r="F23" s="92"/>
      <c r="G23" s="92"/>
      <c r="H23" s="92"/>
      <c r="I23" s="92"/>
      <c r="J23" s="92"/>
    </row>
    <row r="24" spans="1:10" ht="16.649999999999999" customHeight="1" x14ac:dyDescent="0.25"/>
    <row r="25" spans="1:10" ht="16.649999999999999" customHeight="1" x14ac:dyDescent="0.25"/>
    <row r="26" spans="1:10" ht="16.649999999999999" customHeight="1" x14ac:dyDescent="0.25"/>
    <row r="27" spans="1:10" ht="16.649999999999999" customHeight="1" x14ac:dyDescent="0.25"/>
    <row r="28" spans="1:10" ht="16.649999999999999" customHeight="1" x14ac:dyDescent="0.25"/>
    <row r="29" spans="1:10" ht="16.649999999999999" customHeight="1" x14ac:dyDescent="0.25"/>
    <row r="30" spans="1:10" ht="16.649999999999999" customHeight="1" x14ac:dyDescent="0.25"/>
    <row r="31" spans="1:10" ht="16.649999999999999" customHeight="1" x14ac:dyDescent="0.25">
      <c r="C31" s="52"/>
      <c r="D31" s="52"/>
      <c r="E31" s="52"/>
      <c r="F31" s="52"/>
      <c r="G31" s="52"/>
      <c r="H31" s="52"/>
      <c r="I31" s="52"/>
    </row>
    <row r="32" spans="1:10" ht="16.649999999999999" customHeight="1" x14ac:dyDescent="0.25"/>
    <row r="33" spans="3:9" ht="16.649999999999999" customHeight="1" x14ac:dyDescent="0.25"/>
    <row r="34" spans="3:9" ht="16.649999999999999" customHeight="1" x14ac:dyDescent="0.25"/>
    <row r="35" spans="3:9" ht="16.649999999999999" customHeight="1" x14ac:dyDescent="0.25"/>
    <row r="36" spans="3:9" ht="16.649999999999999" customHeight="1" x14ac:dyDescent="0.25"/>
    <row r="37" spans="3:9" ht="16.649999999999999" customHeight="1" x14ac:dyDescent="0.25"/>
    <row r="38" spans="3:9" ht="16.649999999999999" customHeight="1" x14ac:dyDescent="0.25"/>
    <row r="39" spans="3:9" ht="14.4" customHeight="1" x14ac:dyDescent="0.25">
      <c r="C39" s="79"/>
      <c r="E39" s="79"/>
      <c r="G39" s="79"/>
      <c r="I39" s="79"/>
    </row>
    <row r="40" spans="3:9" ht="16.649999999999999" customHeight="1" x14ac:dyDescent="0.25"/>
    <row r="41" spans="3:9" ht="16.649999999999999" customHeight="1" x14ac:dyDescent="0.25"/>
    <row r="42" spans="3:9" ht="16.649999999999999" customHeight="1" x14ac:dyDescent="0.25"/>
    <row r="43" spans="3:9" ht="16.649999999999999" customHeight="1" x14ac:dyDescent="0.25"/>
    <row r="44" spans="3:9" ht="16.649999999999999" customHeight="1" x14ac:dyDescent="0.25"/>
    <row r="45" spans="3:9" ht="16.649999999999999" customHeight="1" x14ac:dyDescent="0.25"/>
    <row r="46" spans="3:9" ht="16.649999999999999" customHeight="1" x14ac:dyDescent="0.25"/>
    <row r="47" spans="3:9" ht="16.649999999999999" customHeight="1" x14ac:dyDescent="0.25"/>
    <row r="48" spans="3:9" ht="16.649999999999999" customHeight="1" x14ac:dyDescent="0.25"/>
    <row r="49" ht="16.649999999999999" customHeight="1" x14ac:dyDescent="0.25"/>
    <row r="50" ht="16.649999999999999" customHeight="1" x14ac:dyDescent="0.25"/>
    <row r="51" ht="16.649999999999999" customHeight="1" x14ac:dyDescent="0.25"/>
    <row r="52" ht="16.649999999999999" customHeight="1" x14ac:dyDescent="0.25"/>
    <row r="53" ht="16.649999999999999" customHeight="1" x14ac:dyDescent="0.25"/>
    <row r="54" ht="16.649999999999999" customHeight="1" x14ac:dyDescent="0.25"/>
    <row r="55" ht="16.649999999999999" customHeight="1" x14ac:dyDescent="0.25"/>
    <row r="56" ht="16.649999999999999" customHeight="1" x14ac:dyDescent="0.25"/>
    <row r="57" ht="16.649999999999999" customHeight="1" x14ac:dyDescent="0.25"/>
    <row r="58" ht="16.649999999999999" customHeight="1" x14ac:dyDescent="0.25"/>
    <row r="59" ht="16.649999999999999" customHeight="1" x14ac:dyDescent="0.25"/>
    <row r="60" ht="16.649999999999999" customHeight="1" x14ac:dyDescent="0.25"/>
    <row r="61" ht="16.649999999999999" customHeight="1" x14ac:dyDescent="0.25"/>
    <row r="62" ht="16.649999999999999" customHeight="1" x14ac:dyDescent="0.25"/>
    <row r="63" ht="16.649999999999999" customHeight="1" x14ac:dyDescent="0.25"/>
    <row r="64" ht="16.649999999999999" customHeight="1" x14ac:dyDescent="0.25"/>
    <row r="65" ht="16.649999999999999" customHeight="1" x14ac:dyDescent="0.25"/>
    <row r="66" ht="16.649999999999999" customHeight="1" x14ac:dyDescent="0.25"/>
    <row r="67" ht="16.649999999999999" customHeight="1" x14ac:dyDescent="0.25"/>
    <row r="68" ht="16.649999999999999" customHeight="1" x14ac:dyDescent="0.25"/>
    <row r="69" ht="16.649999999999999" customHeight="1" x14ac:dyDescent="0.25"/>
    <row r="70" ht="16.649999999999999" customHeight="1" x14ac:dyDescent="0.25"/>
    <row r="71" ht="16.649999999999999" customHeight="1" x14ac:dyDescent="0.25"/>
  </sheetData>
  <mergeCells count="21">
    <mergeCell ref="H9:J9"/>
    <mergeCell ref="A11:B11"/>
    <mergeCell ref="A12:B12"/>
    <mergeCell ref="A13:B13"/>
    <mergeCell ref="A1:J1"/>
    <mergeCell ref="A2:J2"/>
    <mergeCell ref="A3:J3"/>
    <mergeCell ref="A4:J4"/>
    <mergeCell ref="A6:J6"/>
    <mergeCell ref="D8:F8"/>
    <mergeCell ref="H8:J8"/>
    <mergeCell ref="A14:B14"/>
    <mergeCell ref="A15:B15"/>
    <mergeCell ref="A16:B16"/>
    <mergeCell ref="A17:B17"/>
    <mergeCell ref="D9:F9"/>
    <mergeCell ref="A18:B18"/>
    <mergeCell ref="A19:B19"/>
    <mergeCell ref="A20:B20"/>
    <mergeCell ref="A22:J22"/>
    <mergeCell ref="A23:J23"/>
  </mergeCells>
  <pageMargins left="0.75" right="0.75" top="1" bottom="1" header="0.5" footer="0.5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0614121B7CE646B4A65E33F4E41D90" ma:contentTypeVersion="12" ma:contentTypeDescription="Create a new document." ma:contentTypeScope="" ma:versionID="18667db07a4258053536f30a4f2665af">
  <xsd:schema xmlns:xsd="http://www.w3.org/2001/XMLSchema" xmlns:xs="http://www.w3.org/2001/XMLSchema" xmlns:p="http://schemas.microsoft.com/office/2006/metadata/properties" xmlns:ns3="48758a34-d4fe-4956-acab-a212bc649ea0" xmlns:ns4="8c00ac6c-4730-47c1-8b46-2481d4cc82cd" targetNamespace="http://schemas.microsoft.com/office/2006/metadata/properties" ma:root="true" ma:fieldsID="7c06b7590f4c355350350a34bb8da3aa" ns3:_="" ns4:_="">
    <xsd:import namespace="48758a34-d4fe-4956-acab-a212bc649ea0"/>
    <xsd:import namespace="8c00ac6c-4730-47c1-8b46-2481d4cc82c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58a34-d4fe-4956-acab-a212bc649e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0ac6c-4730-47c1-8b46-2481d4cc82c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C19188B-709C-47B3-975D-23A1E513DB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58a34-d4fe-4956-acab-a212bc649ea0"/>
    <ds:schemaRef ds:uri="8c00ac6c-4730-47c1-8b46-2481d4cc82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5D36DE-F9DC-4E98-B4CF-7E3B92ECB8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304F04-786A-4415-B399-0F6CBA905EEB}">
  <ds:schemaRefs>
    <ds:schemaRef ds:uri="http://schemas.openxmlformats.org/package/2006/metadata/core-properties"/>
    <ds:schemaRef ds:uri="48758a34-d4fe-4956-acab-a212bc649ea0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8c00ac6c-4730-47c1-8b46-2481d4cc82cd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Income Statement</vt:lpstr>
      <vt:lpstr>Segment Results</vt:lpstr>
      <vt:lpstr>Balance Sheets</vt:lpstr>
      <vt:lpstr>Cash Flows</vt:lpstr>
      <vt:lpstr>EPS</vt:lpstr>
      <vt:lpstr>Free Cash Flow</vt:lpstr>
      <vt:lpstr>EBITDA</vt:lpstr>
      <vt:lpstr>Operating Profit</vt:lpstr>
      <vt:lpstr>'Cash Flows'!Print_Area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Unisys</cp:lastModifiedBy>
  <cp:revision>2</cp:revision>
  <cp:lastPrinted>2021-07-29T15:39:44Z</cp:lastPrinted>
  <dcterms:created xsi:type="dcterms:W3CDTF">2020-10-23T18:58:45Z</dcterms:created>
  <dcterms:modified xsi:type="dcterms:W3CDTF">2021-11-01T15:52:08Z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0x010100530614121B7CE646B4A65E33F4E41D90</vt:lpwstr>
  </property>
</Properties>
</file>